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24240" windowHeight="13740" activeTab="0"/>
  </bookViews>
  <sheets>
    <sheet name="RUA TIROLESES" sheetId="1" r:id="rId1"/>
  </sheets>
  <definedNames>
    <definedName name="_xlnm.Print_Area" localSheetId="0">'RUA TIROLESES'!$A$1:$K$46</definedName>
  </definedNames>
  <calcPr fullCalcOnLoad="1"/>
</workbook>
</file>

<file path=xl/sharedStrings.xml><?xml version="1.0" encoding="utf-8"?>
<sst xmlns="http://schemas.openxmlformats.org/spreadsheetml/2006/main" count="92" uniqueCount="67">
  <si>
    <t>SAMAE DE TIMBÓ/SC</t>
  </si>
  <si>
    <t>LOCAL - RUA TIROLESES - TIMBÓ – SC</t>
  </si>
  <si>
    <t xml:space="preserve">BDI = </t>
  </si>
  <si>
    <t>COMPRIMENTO: 4.112,19 m</t>
  </si>
  <si>
    <t>PLANILHA ORÇAMENTÁRIA</t>
  </si>
  <si>
    <t>ITEM</t>
  </si>
  <si>
    <t>CÓDIGO</t>
  </si>
  <si>
    <t>FONTE</t>
  </si>
  <si>
    <t>DESCRIÇÃO DOS SERVIÇOS</t>
  </si>
  <si>
    <t>UN.</t>
  </si>
  <si>
    <t>QUANT.</t>
  </si>
  <si>
    <t>CUSTO UND. (R$)</t>
  </si>
  <si>
    <t>CUSTO UND. + BDI (R$)</t>
  </si>
  <si>
    <t>PREÇO (R$)</t>
  </si>
  <si>
    <t>VALOR (R$)</t>
  </si>
  <si>
    <t>SERVIÇOS PRELIMINARES - CANTEIRO DE OBRA</t>
  </si>
  <si>
    <t>1.1</t>
  </si>
  <si>
    <t>74209/1</t>
  </si>
  <si>
    <t>SINAPI</t>
  </si>
  <si>
    <t>PLACA DE OBRA EM CHAPA DE ACO GALVANIZADO</t>
  </si>
  <si>
    <t xml:space="preserve"> m²</t>
  </si>
  <si>
    <t xml:space="preserve">Subtotal </t>
  </si>
  <si>
    <t>TRÂNSITO E SEGURANÇA</t>
  </si>
  <si>
    <t>2.1</t>
  </si>
  <si>
    <t>CASAN</t>
  </si>
  <si>
    <t>TAPUME MÓVEL DE PROTEÇÃO EM CHAPAS COMPENSADAS</t>
  </si>
  <si>
    <t>m</t>
  </si>
  <si>
    <t>2.2</t>
  </si>
  <si>
    <t>SINALIZAÇÃO DE TRÂNSITO NOTURNA</t>
  </si>
  <si>
    <t>2.3</t>
  </si>
  <si>
    <t>FITA PLÁSTICA</t>
  </si>
  <si>
    <t>2.4</t>
  </si>
  <si>
    <t>CERCA COM TELA TAPUME</t>
  </si>
  <si>
    <t>MOVIMENTO DE TERRA</t>
  </si>
  <si>
    <t>3.1</t>
  </si>
  <si>
    <t>ESCAVAÇÃO</t>
  </si>
  <si>
    <t>3.1.2</t>
  </si>
  <si>
    <t>ESCAVAÇÃO MECANIZADA DE VALA COM PROF. ATÉ 1,5 M (MÉDIA ENTRE MONTANTE E JUSANTE/UMA COMPOSIÇÃO POR TRECHO), COM ESCAVADEIRA HIDRÁULICA (0,8 M3), LARG. DE 1,5 M A 2,5 M, EM SOLO DE 1A CATEGORIA, EM LOCAIS COM ALTO NÍVEL DE INTERFERÊNCIA. AF_01/2015</t>
  </si>
  <si>
    <t>m³</t>
  </si>
  <si>
    <t>TRANSPORTE COM CAMINHÃO BASCULANTE DE 6 M3, EM VIA URBANA PAVIMENTADA, DMT ATÉ 30 KM (UNIDADE: M3XKM). AF_01/2018</t>
  </si>
  <si>
    <t>m³/KM</t>
  </si>
  <si>
    <t>REDE DE DISTRIBUIÇÃO</t>
  </si>
  <si>
    <t>5.1</t>
  </si>
  <si>
    <t>ASSENTAMENTO DE TUBO DE PVC PBA PARA REDE DE ÁGUA, DN 100 MM, JUNTA ELÁSTICA INTEGRADA, INSTALADO EM LOCAL COM NÍVEL ALTO DE INTERFERÊNCIAS (NÃO INCLUI FORNECIMENTO). AF_11/2017</t>
  </si>
  <si>
    <t>5.2</t>
  </si>
  <si>
    <t>ASSENTAMENTO DE TUBO DE PVC PBA PARA REDE DE ÁGUA, DN 50 MM, JUNTA ELÁSTICA INTEGRADA, INSTALADO EM LOCAL COM NÍVEL ALTO DE INTERFERÊNCIAS (NÃO INCLUI FORNECIMENTO). AF_11/2017</t>
  </si>
  <si>
    <t>5.3</t>
  </si>
  <si>
    <t>ASSENTAMENTO DE TUBO DE PVC PBA PARA REDE DE ÁGUA, DN 75 MM, JUNTA ELÁSTICA INTEGRADA, INSTALADO EM LOCAL COM NÍVEL ALTO DE INTERFERÊNCIAS (NÃO INCLUI FORNECIMENTO). AF_11/2017</t>
  </si>
  <si>
    <t>5.4</t>
  </si>
  <si>
    <t>73885/003</t>
  </si>
  <si>
    <t>INSTALAÇÃO DE VÁLVULAS OU REGISTROS COM JUNTA ELÁSTICA - DN 100 MM</t>
  </si>
  <si>
    <t>und</t>
  </si>
  <si>
    <t>5.5</t>
  </si>
  <si>
    <t>73885/004</t>
  </si>
  <si>
    <t>INSTALAÇÃO DE VÁLVULAS OU REGISTROS COM JUNTA ELÁSTICA - DN 75 MM</t>
  </si>
  <si>
    <t>73885/001</t>
  </si>
  <si>
    <t>INSTALAÇÃO DE VÁLVULAS OU REGISTROS COM JUNTA ELÁSTICA - DN 50 MM</t>
  </si>
  <si>
    <t>Valor TOTAL com BDI</t>
  </si>
  <si>
    <t>__________________________________________</t>
  </si>
  <si>
    <t>Serviço Autônomo Municipal de Água e Esgoto</t>
  </si>
  <si>
    <t>Eng. Gustavo Henrique Peitruka</t>
  </si>
  <si>
    <t>CREA-SC 164497-0</t>
  </si>
  <si>
    <t>LIGACAO DA REDE 50MM AO RAMAL PREDIAL 1/2"</t>
  </si>
  <si>
    <t>3.1.1</t>
  </si>
  <si>
    <t>5.6</t>
  </si>
  <si>
    <t>5.7</t>
  </si>
  <si>
    <t>OBRA - CONTRATAÇÃO DE EMPRESA ESPECIALIZADA PARA A EXECUÇÃO DA OBRA DE IMPLANTAÇÃO DE REDE DE ADUÇÃO E DE DISTRIBUIÇÃO DE ÁGUA, COM FORNECIMENTO DE MÃO DE OBRA NA RUA TIROLESES.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</si>
</sst>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.00&quot; &quot;;&quot; (&quot;#,##0.00&quot;)&quot;;&quot; -&quot;#&quot; &quot;;@&quot; 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0"/>
      <color indexed="8"/>
      <name val="Arial1"/>
      <family val="0"/>
    </font>
    <font>
      <b/>
      <sz val="16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rgb="FF000000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0" applyBorder="0" applyProtection="0">
      <alignment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7" fillId="33" borderId="0" xfId="50" applyFont="1" applyFill="1" applyAlignment="1">
      <alignment horizontal="center" wrapText="1"/>
      <protection/>
    </xf>
    <xf numFmtId="0" fontId="7" fillId="33" borderId="0" xfId="50" applyFont="1" applyFill="1" applyAlignment="1">
      <alignment horizontal="center" vertical="center" wrapText="1"/>
      <protection/>
    </xf>
    <xf numFmtId="164" fontId="7" fillId="33" borderId="0" xfId="66" applyFont="1" applyFill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7" fillId="33" borderId="0" xfId="50" applyFont="1" applyFill="1" applyAlignment="1">
      <alignment horizontal="center"/>
      <protection/>
    </xf>
    <xf numFmtId="0" fontId="8" fillId="33" borderId="0" xfId="50" applyFont="1" applyFill="1" applyAlignment="1">
      <alignment horizontal="left" vertical="center" wrapText="1"/>
      <protection/>
    </xf>
    <xf numFmtId="0" fontId="8" fillId="33" borderId="0" xfId="50" applyFont="1" applyFill="1" applyAlignment="1">
      <alignment horizontal="center" vertical="center" wrapText="1"/>
      <protection/>
    </xf>
    <xf numFmtId="164" fontId="8" fillId="33" borderId="0" xfId="66" applyFont="1" applyFill="1" applyAlignment="1">
      <alignment horizontal="center" vertical="center" wrapText="1"/>
    </xf>
    <xf numFmtId="164" fontId="8" fillId="33" borderId="0" xfId="66" applyFont="1" applyFill="1" applyAlignment="1">
      <alignment vertical="center" wrapText="1"/>
    </xf>
    <xf numFmtId="0" fontId="8" fillId="33" borderId="0" xfId="50" applyFont="1" applyFill="1" applyAlignment="1">
      <alignment vertical="center" wrapText="1"/>
      <protection/>
    </xf>
    <xf numFmtId="165" fontId="7" fillId="34" borderId="10" xfId="54" applyNumberFormat="1" applyFont="1" applyFill="1" applyBorder="1" applyAlignment="1">
      <alignment horizontal="center" vertical="center" wrapText="1"/>
    </xf>
    <xf numFmtId="0" fontId="7" fillId="33" borderId="0" xfId="50" applyFont="1" applyFill="1" applyAlignment="1">
      <alignment vertical="center"/>
      <protection/>
    </xf>
    <xf numFmtId="0" fontId="7" fillId="33" borderId="0" xfId="50" applyFont="1" applyFill="1" applyAlignment="1">
      <alignment horizontal="center" vertical="center"/>
      <protection/>
    </xf>
    <xf numFmtId="0" fontId="7" fillId="33" borderId="0" xfId="50" applyFont="1" applyFill="1" applyAlignment="1">
      <alignment horizontal="left" vertical="center"/>
      <protection/>
    </xf>
    <xf numFmtId="164" fontId="7" fillId="33" borderId="0" xfId="66" applyFont="1" applyFill="1" applyAlignment="1">
      <alignment horizontal="center" vertical="center"/>
    </xf>
    <xf numFmtId="164" fontId="7" fillId="33" borderId="0" xfId="66" applyFont="1" applyFill="1" applyAlignment="1">
      <alignment vertical="center"/>
    </xf>
    <xf numFmtId="49" fontId="7" fillId="34" borderId="11" xfId="50" applyNumberFormat="1" applyFont="1" applyFill="1" applyBorder="1" applyAlignment="1">
      <alignment horizontal="center" vertical="center" wrapText="1"/>
      <protection/>
    </xf>
    <xf numFmtId="49" fontId="7" fillId="34" borderId="12" xfId="50" applyNumberFormat="1" applyFont="1" applyFill="1" applyBorder="1" applyAlignment="1">
      <alignment horizontal="center" vertical="center" wrapText="1"/>
      <protection/>
    </xf>
    <xf numFmtId="49" fontId="7" fillId="34" borderId="12" xfId="50" applyNumberFormat="1" applyFont="1" applyFill="1" applyBorder="1" applyAlignment="1">
      <alignment horizontal="center" vertical="center"/>
      <protection/>
    </xf>
    <xf numFmtId="164" fontId="7" fillId="34" borderId="12" xfId="68" applyFont="1" applyFill="1" applyBorder="1" applyAlignment="1">
      <alignment horizontal="center" vertical="center"/>
    </xf>
    <xf numFmtId="164" fontId="7" fillId="34" borderId="12" xfId="67" applyFont="1" applyFill="1" applyBorder="1" applyAlignment="1">
      <alignment horizontal="center" vertical="center" wrapText="1"/>
    </xf>
    <xf numFmtId="0" fontId="8" fillId="33" borderId="0" xfId="50" applyFont="1" applyFill="1" applyAlignment="1">
      <alignment horizontal="center" vertical="center"/>
      <protection/>
    </xf>
    <xf numFmtId="0" fontId="8" fillId="33" borderId="0" xfId="50" applyFont="1" applyFill="1" applyAlignment="1">
      <alignment horizontal="left" vertical="center"/>
      <protection/>
    </xf>
    <xf numFmtId="164" fontId="8" fillId="33" borderId="0" xfId="66" applyFont="1" applyFill="1" applyAlignment="1">
      <alignment horizontal="center" vertical="center"/>
    </xf>
    <xf numFmtId="164" fontId="8" fillId="33" borderId="0" xfId="66" applyFont="1" applyFill="1" applyAlignment="1">
      <alignment vertical="center"/>
    </xf>
    <xf numFmtId="0" fontId="8" fillId="33" borderId="0" xfId="50" applyFont="1" applyFill="1" applyAlignment="1">
      <alignment vertical="center"/>
      <protection/>
    </xf>
    <xf numFmtId="0" fontId="7" fillId="34" borderId="13" xfId="50" applyFont="1" applyFill="1" applyBorder="1" applyAlignment="1">
      <alignment horizontal="center" vertical="center"/>
      <protection/>
    </xf>
    <xf numFmtId="0" fontId="7" fillId="34" borderId="12" xfId="50" applyFont="1" applyFill="1" applyBorder="1" applyAlignment="1">
      <alignment horizontal="center" vertical="center"/>
      <protection/>
    </xf>
    <xf numFmtId="0" fontId="7" fillId="34" borderId="12" xfId="50" applyFont="1" applyFill="1" applyBorder="1" applyAlignment="1">
      <alignment vertical="center"/>
      <protection/>
    </xf>
    <xf numFmtId="164" fontId="8" fillId="34" borderId="12" xfId="66" applyFont="1" applyFill="1" applyBorder="1" applyAlignment="1">
      <alignment vertical="center"/>
    </xf>
    <xf numFmtId="164" fontId="7" fillId="34" borderId="12" xfId="66" applyFont="1" applyFill="1" applyBorder="1" applyAlignment="1">
      <alignment vertical="center"/>
    </xf>
    <xf numFmtId="164" fontId="7" fillId="34" borderId="14" xfId="66" applyFont="1" applyFill="1" applyBorder="1" applyAlignment="1">
      <alignment vertical="center"/>
    </xf>
    <xf numFmtId="0" fontId="8" fillId="33" borderId="15" xfId="50" applyFont="1" applyFill="1" applyBorder="1" applyAlignment="1">
      <alignment horizontal="center" vertical="center"/>
      <protection/>
    </xf>
    <xf numFmtId="1" fontId="8" fillId="33" borderId="16" xfId="51" applyNumberFormat="1" applyFont="1" applyFill="1" applyBorder="1" applyAlignment="1">
      <alignment horizontal="center" vertical="center" wrapText="1"/>
      <protection/>
    </xf>
    <xf numFmtId="166" fontId="8" fillId="33" borderId="17" xfId="44" applyFont="1" applyFill="1" applyBorder="1" applyAlignment="1">
      <alignment horizontal="center" vertical="center" wrapText="1"/>
    </xf>
    <xf numFmtId="0" fontId="8" fillId="33" borderId="17" xfId="50" applyFont="1" applyFill="1" applyBorder="1" applyAlignment="1">
      <alignment horizontal="left" vertical="center" wrapText="1"/>
      <protection/>
    </xf>
    <xf numFmtId="0" fontId="8" fillId="33" borderId="17" xfId="50" applyFont="1" applyFill="1" applyBorder="1" applyAlignment="1">
      <alignment horizontal="center" vertical="center"/>
      <protection/>
    </xf>
    <xf numFmtId="164" fontId="8" fillId="33" borderId="17" xfId="66" applyFont="1" applyFill="1" applyBorder="1" applyAlignment="1">
      <alignment horizontal="right" vertical="center"/>
    </xf>
    <xf numFmtId="164" fontId="8" fillId="33" borderId="17" xfId="66" applyFont="1" applyFill="1" applyBorder="1" applyAlignment="1">
      <alignment vertical="center"/>
    </xf>
    <xf numFmtId="164" fontId="8" fillId="33" borderId="18" xfId="66" applyFont="1" applyFill="1" applyBorder="1" applyAlignment="1">
      <alignment vertical="center"/>
    </xf>
    <xf numFmtId="0" fontId="7" fillId="0" borderId="19" xfId="50" applyFont="1" applyBorder="1" applyAlignment="1">
      <alignment vertical="center" wrapText="1"/>
      <protection/>
    </xf>
    <xf numFmtId="0" fontId="7" fillId="0" borderId="20" xfId="50" applyFont="1" applyBorder="1" applyAlignment="1">
      <alignment vertical="center" wrapText="1"/>
      <protection/>
    </xf>
    <xf numFmtId="0" fontId="7" fillId="0" borderId="0" xfId="50" applyFont="1" applyAlignment="1">
      <alignment vertical="center" wrapText="1"/>
      <protection/>
    </xf>
    <xf numFmtId="0" fontId="7" fillId="33" borderId="0" xfId="50" applyFont="1" applyFill="1" applyAlignment="1">
      <alignment horizontal="right" vertical="center" wrapText="1"/>
      <protection/>
    </xf>
    <xf numFmtId="44" fontId="7" fillId="33" borderId="0" xfId="46" applyFont="1" applyFill="1" applyAlignment="1">
      <alignment vertical="center" wrapText="1"/>
    </xf>
    <xf numFmtId="0" fontId="7" fillId="35" borderId="21" xfId="50" applyFont="1" applyFill="1" applyBorder="1" applyAlignment="1">
      <alignment horizontal="center" vertical="center"/>
      <protection/>
    </xf>
    <xf numFmtId="0" fontId="7" fillId="35" borderId="22" xfId="50" applyFont="1" applyFill="1" applyBorder="1" applyAlignment="1">
      <alignment horizontal="center" vertical="center"/>
      <protection/>
    </xf>
    <xf numFmtId="0" fontId="7" fillId="35" borderId="22" xfId="50" applyFont="1" applyFill="1" applyBorder="1" applyAlignment="1">
      <alignment vertical="center"/>
      <protection/>
    </xf>
    <xf numFmtId="164" fontId="8" fillId="35" borderId="22" xfId="66" applyFont="1" applyFill="1" applyBorder="1" applyAlignment="1">
      <alignment vertical="center"/>
    </xf>
    <xf numFmtId="164" fontId="7" fillId="35" borderId="22" xfId="66" applyFont="1" applyFill="1" applyBorder="1" applyAlignment="1">
      <alignment vertical="center"/>
    </xf>
    <xf numFmtId="164" fontId="7" fillId="35" borderId="23" xfId="66" applyFont="1" applyFill="1" applyBorder="1" applyAlignment="1">
      <alignment vertical="center"/>
    </xf>
    <xf numFmtId="0" fontId="8" fillId="0" borderId="24" xfId="50" applyFont="1" applyBorder="1" applyAlignment="1">
      <alignment horizontal="center" vertical="center" wrapText="1"/>
      <protection/>
    </xf>
    <xf numFmtId="0" fontId="8" fillId="0" borderId="25" xfId="50" applyFont="1" applyBorder="1" applyAlignment="1">
      <alignment horizontal="center" vertical="center" wrapText="1"/>
      <protection/>
    </xf>
    <xf numFmtId="0" fontId="8" fillId="0" borderId="25" xfId="50" applyFont="1" applyBorder="1" applyAlignment="1">
      <alignment horizontal="left" vertical="center" wrapText="1"/>
      <protection/>
    </xf>
    <xf numFmtId="164" fontId="8" fillId="33" borderId="25" xfId="66" applyFont="1" applyFill="1" applyBorder="1" applyAlignment="1">
      <alignment horizontal="right" vertical="center"/>
    </xf>
    <xf numFmtId="164" fontId="8" fillId="0" borderId="25" xfId="66" applyFont="1" applyBorder="1" applyAlignment="1">
      <alignment vertical="center"/>
    </xf>
    <xf numFmtId="164" fontId="8" fillId="33" borderId="26" xfId="66" applyFont="1" applyFill="1" applyBorder="1" applyAlignment="1">
      <alignment vertical="center"/>
    </xf>
    <xf numFmtId="0" fontId="7" fillId="33" borderId="19" xfId="50" applyFont="1" applyFill="1" applyBorder="1" applyAlignment="1">
      <alignment vertical="center" wrapText="1"/>
      <protection/>
    </xf>
    <xf numFmtId="0" fontId="7" fillId="33" borderId="20" xfId="50" applyFont="1" applyFill="1" applyBorder="1" applyAlignment="1">
      <alignment vertical="center" wrapText="1"/>
      <protection/>
    </xf>
    <xf numFmtId="44" fontId="7" fillId="34" borderId="10" xfId="46" applyFont="1" applyFill="1" applyBorder="1" applyAlignment="1">
      <alignment horizontal="right" vertical="center" wrapText="1"/>
    </xf>
    <xf numFmtId="0" fontId="7" fillId="33" borderId="0" xfId="50" applyFont="1" applyFill="1" applyAlignment="1">
      <alignment vertical="center" wrapText="1"/>
      <protection/>
    </xf>
    <xf numFmtId="44" fontId="7" fillId="33" borderId="0" xfId="46" applyFont="1" applyFill="1" applyAlignment="1">
      <alignment horizontal="right" vertical="center" wrapText="1"/>
    </xf>
    <xf numFmtId="0" fontId="7" fillId="0" borderId="24" xfId="50" applyFont="1" applyBorder="1" applyAlignment="1">
      <alignment horizontal="center" vertical="center" wrapText="1"/>
      <protection/>
    </xf>
    <xf numFmtId="0" fontId="7" fillId="0" borderId="25" xfId="50" applyFont="1" applyBorder="1" applyAlignment="1">
      <alignment horizontal="left" vertical="center" wrapText="1"/>
      <protection/>
    </xf>
    <xf numFmtId="164" fontId="8" fillId="0" borderId="25" xfId="66" applyFont="1" applyBorder="1" applyAlignment="1">
      <alignment horizontal="right" vertical="center"/>
    </xf>
    <xf numFmtId="164" fontId="8" fillId="0" borderId="26" xfId="66" applyFont="1" applyBorder="1" applyAlignment="1">
      <alignment vertical="center"/>
    </xf>
    <xf numFmtId="0" fontId="8" fillId="0" borderId="25" xfId="49" applyFont="1" applyBorder="1" applyAlignment="1">
      <alignment horizontal="center" vertical="center" wrapText="1"/>
      <protection/>
    </xf>
    <xf numFmtId="0" fontId="8" fillId="0" borderId="25" xfId="49" applyFont="1" applyBorder="1" applyAlignment="1">
      <alignment horizontal="left" vertical="center" wrapText="1"/>
      <protection/>
    </xf>
    <xf numFmtId="0" fontId="8" fillId="33" borderId="24" xfId="50" applyFont="1" applyFill="1" applyBorder="1" applyAlignment="1">
      <alignment horizontal="center" vertical="center" wrapText="1"/>
      <protection/>
    </xf>
    <xf numFmtId="0" fontId="8" fillId="0" borderId="0" xfId="50" applyFont="1" applyAlignment="1">
      <alignment horizontal="center" vertical="center"/>
      <protection/>
    </xf>
    <xf numFmtId="0" fontId="8" fillId="0" borderId="0" xfId="50" applyFont="1" applyAlignment="1">
      <alignment horizontal="left" vertical="center"/>
      <protection/>
    </xf>
    <xf numFmtId="164" fontId="8" fillId="0" borderId="0" xfId="66" applyFont="1" applyAlignment="1">
      <alignment vertical="center"/>
    </xf>
    <xf numFmtId="164" fontId="8" fillId="0" borderId="0" xfId="50" applyNumberFormat="1" applyFont="1" applyAlignment="1">
      <alignment vertical="center"/>
      <protection/>
    </xf>
    <xf numFmtId="0" fontId="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8" fillId="0" borderId="25" xfId="52" applyFont="1" applyBorder="1" applyAlignment="1">
      <alignment horizontal="center" vertical="center"/>
      <protection/>
    </xf>
    <xf numFmtId="0" fontId="8" fillId="33" borderId="25" xfId="52" applyFont="1" applyFill="1" applyBorder="1" applyAlignment="1">
      <alignment horizontal="center" vertical="center"/>
      <protection/>
    </xf>
    <xf numFmtId="0" fontId="8" fillId="33" borderId="25" xfId="49" applyFont="1" applyFill="1" applyBorder="1" applyAlignment="1">
      <alignment horizontal="center" vertical="center" wrapText="1"/>
      <protection/>
    </xf>
    <xf numFmtId="44" fontId="7" fillId="34" borderId="10" xfId="46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7" fillId="34" borderId="11" xfId="50" applyFont="1" applyFill="1" applyBorder="1" applyAlignment="1">
      <alignment horizontal="center" vertical="center" wrapText="1"/>
      <protection/>
    </xf>
    <xf numFmtId="44" fontId="7" fillId="34" borderId="10" xfId="46" applyFont="1" applyFill="1" applyBorder="1" applyAlignment="1">
      <alignment vertical="center" wrapText="1"/>
    </xf>
    <xf numFmtId="9" fontId="44" fillId="33" borderId="0" xfId="50" applyNumberFormat="1" applyFont="1" applyFill="1" applyBorder="1" applyAlignment="1">
      <alignment vertical="center"/>
      <protection/>
    </xf>
    <xf numFmtId="4" fontId="7" fillId="34" borderId="14" xfId="50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/>
    </xf>
    <xf numFmtId="17" fontId="0" fillId="0" borderId="0" xfId="0" applyNumberFormat="1" applyFont="1" applyAlignment="1">
      <alignment/>
    </xf>
    <xf numFmtId="0" fontId="7" fillId="34" borderId="11" xfId="50" applyFont="1" applyFill="1" applyBorder="1" applyAlignment="1">
      <alignment horizontal="right" vertical="center" wrapText="1"/>
      <protection/>
    </xf>
    <xf numFmtId="0" fontId="7" fillId="34" borderId="27" xfId="50" applyFont="1" applyFill="1" applyBorder="1" applyAlignment="1">
      <alignment horizontal="right" vertical="center" wrapText="1"/>
      <protection/>
    </xf>
    <xf numFmtId="14" fontId="6" fillId="33" borderId="28" xfId="50" applyNumberFormat="1" applyFont="1" applyFill="1" applyBorder="1" applyAlignment="1" applyProtection="1">
      <alignment horizontal="center" vertical="center" wrapText="1"/>
      <protection locked="0"/>
    </xf>
    <xf numFmtId="14" fontId="6" fillId="33" borderId="29" xfId="50" applyNumberFormat="1" applyFont="1" applyFill="1" applyBorder="1" applyAlignment="1" applyProtection="1">
      <alignment horizontal="center" vertical="center" wrapText="1"/>
      <protection locked="0"/>
    </xf>
    <xf numFmtId="14" fontId="6" fillId="33" borderId="30" xfId="50" applyNumberFormat="1" applyFont="1" applyFill="1" applyBorder="1" applyAlignment="1" applyProtection="1">
      <alignment horizontal="center" vertical="center" wrapText="1"/>
      <protection locked="0"/>
    </xf>
    <xf numFmtId="14" fontId="6" fillId="33" borderId="31" xfId="50" applyNumberFormat="1" applyFont="1" applyFill="1" applyBorder="1" applyAlignment="1" applyProtection="1">
      <alignment horizontal="center" vertical="center" wrapText="1"/>
      <protection locked="0"/>
    </xf>
    <xf numFmtId="14" fontId="6" fillId="33" borderId="0" xfId="50" applyNumberFormat="1" applyFont="1" applyFill="1" applyBorder="1" applyAlignment="1" applyProtection="1">
      <alignment horizontal="center" vertical="center" wrapText="1"/>
      <protection locked="0"/>
    </xf>
    <xf numFmtId="14" fontId="6" fillId="33" borderId="32" xfId="50" applyNumberFormat="1" applyFont="1" applyFill="1" applyBorder="1" applyAlignment="1" applyProtection="1">
      <alignment horizontal="center" vertical="center" wrapText="1"/>
      <protection locked="0"/>
    </xf>
    <xf numFmtId="14" fontId="6" fillId="33" borderId="33" xfId="50" applyNumberFormat="1" applyFont="1" applyFill="1" applyBorder="1" applyAlignment="1" applyProtection="1">
      <alignment horizontal="center" vertical="center" wrapText="1"/>
      <protection locked="0"/>
    </xf>
    <xf numFmtId="14" fontId="6" fillId="33" borderId="34" xfId="50" applyNumberFormat="1" applyFont="1" applyFill="1" applyBorder="1" applyAlignment="1" applyProtection="1">
      <alignment horizontal="center" vertical="center" wrapText="1"/>
      <protection locked="0"/>
    </xf>
    <xf numFmtId="14" fontId="6" fillId="33" borderId="35" xfId="5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44" fontId="7" fillId="34" borderId="36" xfId="46" applyFont="1" applyFill="1" applyBorder="1" applyAlignment="1">
      <alignment horizontal="center" vertical="center" wrapText="1"/>
    </xf>
    <xf numFmtId="44" fontId="7" fillId="34" borderId="37" xfId="46" applyFont="1" applyFill="1" applyBorder="1" applyAlignment="1">
      <alignment horizontal="center" vertical="center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Excel Built-in Excel Built-in Excel Built-in Excel Built-in Excel Built-in Excel Built-in Separador de milhares 4" xfId="44"/>
    <cellStyle name="Incorreto" xfId="45"/>
    <cellStyle name="Currency" xfId="46"/>
    <cellStyle name="Currency [0]" xfId="47"/>
    <cellStyle name="Neutra" xfId="48"/>
    <cellStyle name="Normal 173" xfId="49"/>
    <cellStyle name="Normal 2" xfId="50"/>
    <cellStyle name="Normal 2 2 2" xfId="51"/>
    <cellStyle name="Normal 87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  <cellStyle name="Vírgula 2 2" xfId="67"/>
    <cellStyle name="Vírgula 5" xfId="68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="85" zoomScaleNormal="85" zoomScalePageLayoutView="0" workbookViewId="0" topLeftCell="A17">
      <selection activeCell="A1" sqref="A1"/>
      <selection activeCell="A1" sqref="A1:K46"/>
    </sheetView>
  </sheetViews>
  <sheetFormatPr defaultColWidth="9.140625" defaultRowHeight="15"/>
  <cols>
    <col min="1" max="1" width="2.140625" style="0" customWidth="1"/>
    <col min="2" max="2" width="7.28125" style="0" customWidth="1"/>
    <col min="3" max="3" width="9.8515625" style="0" bestFit="1" customWidth="1"/>
    <col min="4" max="4" width="6.140625" style="0" bestFit="1" customWidth="1"/>
    <col min="5" max="5" width="89.8515625" style="0" bestFit="1" customWidth="1"/>
    <col min="6" max="6" width="6.57421875" style="0" bestFit="1" customWidth="1"/>
    <col min="7" max="7" width="9.28125" style="0" bestFit="1" customWidth="1"/>
    <col min="8" max="8" width="14.7109375" style="0" bestFit="1" customWidth="1"/>
    <col min="9" max="9" width="12.28125" style="0" bestFit="1" customWidth="1"/>
    <col min="10" max="10" width="10.7109375" style="0" customWidth="1"/>
    <col min="11" max="11" width="14.421875" style="0" bestFit="1" customWidth="1"/>
    <col min="12" max="12" width="3.7109375" style="0" customWidth="1"/>
  </cols>
  <sheetData>
    <row r="1" spans="1:12" s="3" customFormat="1" ht="15.75" thickBot="1">
      <c r="A1" s="88"/>
      <c r="B1" s="88"/>
      <c r="C1" s="2"/>
      <c r="D1" s="2"/>
      <c r="E1" s="2"/>
      <c r="F1" s="2"/>
      <c r="G1" s="2"/>
      <c r="H1" s="2"/>
      <c r="I1" s="2"/>
      <c r="J1" s="2"/>
      <c r="K1" s="2"/>
      <c r="L1" s="83"/>
    </row>
    <row r="2" spans="1:12" s="3" customFormat="1" ht="6.75" customHeight="1">
      <c r="A2" s="88"/>
      <c r="B2" s="92" t="s">
        <v>0</v>
      </c>
      <c r="C2" s="93"/>
      <c r="D2" s="93"/>
      <c r="E2" s="93"/>
      <c r="F2" s="93"/>
      <c r="G2" s="93"/>
      <c r="H2" s="93"/>
      <c r="I2" s="93"/>
      <c r="J2" s="93"/>
      <c r="K2" s="94"/>
      <c r="L2" s="83"/>
    </row>
    <row r="3" spans="1:12" s="3" customFormat="1" ht="6.75" customHeight="1">
      <c r="A3" s="88"/>
      <c r="B3" s="95"/>
      <c r="C3" s="96"/>
      <c r="D3" s="96"/>
      <c r="E3" s="96"/>
      <c r="F3" s="96"/>
      <c r="G3" s="96"/>
      <c r="H3" s="96"/>
      <c r="I3" s="96"/>
      <c r="J3" s="96"/>
      <c r="K3" s="97"/>
      <c r="L3" s="83"/>
    </row>
    <row r="4" spans="1:12" s="3" customFormat="1" ht="7.5" customHeight="1" thickBot="1">
      <c r="A4" s="88"/>
      <c r="B4" s="98"/>
      <c r="C4" s="99"/>
      <c r="D4" s="99"/>
      <c r="E4" s="99"/>
      <c r="F4" s="99"/>
      <c r="G4" s="99"/>
      <c r="H4" s="99"/>
      <c r="I4" s="99"/>
      <c r="J4" s="99"/>
      <c r="K4" s="100"/>
      <c r="L4" s="83"/>
    </row>
    <row r="5" spans="1:12" s="3" customFormat="1" ht="15">
      <c r="A5" s="88"/>
      <c r="B5" s="4"/>
      <c r="C5" s="4"/>
      <c r="D5" s="4"/>
      <c r="E5" s="5"/>
      <c r="F5" s="5"/>
      <c r="G5" s="6"/>
      <c r="H5" s="6"/>
      <c r="I5" s="6"/>
      <c r="J5" s="5"/>
      <c r="K5" s="5"/>
      <c r="L5" s="83"/>
    </row>
    <row r="6" spans="1:17" s="3" customFormat="1" ht="15.75" thickBot="1">
      <c r="A6" s="2"/>
      <c r="B6" s="7" t="s">
        <v>66</v>
      </c>
      <c r="C6" s="8"/>
      <c r="D6" s="8"/>
      <c r="E6" s="9"/>
      <c r="F6" s="10"/>
      <c r="G6" s="11"/>
      <c r="H6" s="12"/>
      <c r="I6" s="12"/>
      <c r="J6" s="13"/>
      <c r="K6" s="13"/>
      <c r="L6" s="83"/>
      <c r="P6" s="3" t="s">
        <v>18</v>
      </c>
      <c r="Q6" s="89">
        <v>43678</v>
      </c>
    </row>
    <row r="7" spans="1:12" s="3" customFormat="1" ht="15.75" thickBot="1">
      <c r="A7" s="2"/>
      <c r="B7" s="7" t="s">
        <v>1</v>
      </c>
      <c r="C7" s="8"/>
      <c r="D7" s="8"/>
      <c r="E7" s="9"/>
      <c r="F7" s="10"/>
      <c r="G7" s="11"/>
      <c r="H7" s="12"/>
      <c r="I7" s="12"/>
      <c r="J7" s="84" t="s">
        <v>2</v>
      </c>
      <c r="K7" s="14">
        <v>0.234</v>
      </c>
      <c r="L7" s="83"/>
    </row>
    <row r="8" spans="1:12" s="3" customFormat="1" ht="15.75" thickBot="1">
      <c r="A8" s="2"/>
      <c r="B8" s="7" t="s">
        <v>3</v>
      </c>
      <c r="C8" s="15"/>
      <c r="D8" s="15"/>
      <c r="E8" s="15"/>
      <c r="F8" s="15"/>
      <c r="G8" s="15"/>
      <c r="H8" s="15"/>
      <c r="I8" s="15"/>
      <c r="J8" s="15"/>
      <c r="K8" s="86"/>
      <c r="L8" s="83"/>
    </row>
    <row r="9" spans="1:12" s="3" customFormat="1" ht="15">
      <c r="A9" s="2"/>
      <c r="B9" s="101" t="s">
        <v>4</v>
      </c>
      <c r="C9" s="101"/>
      <c r="D9" s="101"/>
      <c r="E9" s="101"/>
      <c r="F9" s="101"/>
      <c r="G9" s="101"/>
      <c r="H9" s="101"/>
      <c r="I9" s="101"/>
      <c r="J9" s="101"/>
      <c r="K9" s="102">
        <f>K41</f>
        <v>57489.67999</v>
      </c>
      <c r="L9" s="83"/>
    </row>
    <row r="10" spans="1:12" s="3" customFormat="1" ht="15.75" thickBot="1">
      <c r="A10" s="2"/>
      <c r="B10" s="16"/>
      <c r="C10" s="16"/>
      <c r="D10" s="16"/>
      <c r="E10" s="17"/>
      <c r="F10" s="16"/>
      <c r="G10" s="18"/>
      <c r="H10" s="19"/>
      <c r="I10" s="19"/>
      <c r="J10" s="15"/>
      <c r="K10" s="103"/>
      <c r="L10" s="83"/>
    </row>
    <row r="11" spans="1:12" s="3" customFormat="1" ht="26.25" thickBot="1">
      <c r="A11" s="2"/>
      <c r="B11" s="20" t="s">
        <v>5</v>
      </c>
      <c r="C11" s="21" t="s">
        <v>6</v>
      </c>
      <c r="D11" s="21" t="s">
        <v>7</v>
      </c>
      <c r="E11" s="21" t="s">
        <v>8</v>
      </c>
      <c r="F11" s="22" t="s">
        <v>9</v>
      </c>
      <c r="G11" s="23" t="s">
        <v>10</v>
      </c>
      <c r="H11" s="24" t="s">
        <v>11</v>
      </c>
      <c r="I11" s="24" t="s">
        <v>12</v>
      </c>
      <c r="J11" s="24" t="s">
        <v>13</v>
      </c>
      <c r="K11" s="87" t="s">
        <v>14</v>
      </c>
      <c r="L11" s="83"/>
    </row>
    <row r="12" spans="1:12" s="3" customFormat="1" ht="15.75" thickBot="1">
      <c r="A12" s="2"/>
      <c r="B12" s="25"/>
      <c r="C12" s="25"/>
      <c r="D12" s="25"/>
      <c r="E12" s="26"/>
      <c r="F12" s="25"/>
      <c r="G12" s="27"/>
      <c r="H12" s="28"/>
      <c r="I12" s="28"/>
      <c r="J12" s="29"/>
      <c r="K12" s="29"/>
      <c r="L12" s="83"/>
    </row>
    <row r="13" spans="1:12" s="3" customFormat="1" ht="15.75" thickBot="1">
      <c r="A13" s="1"/>
      <c r="B13" s="30">
        <v>1</v>
      </c>
      <c r="C13" s="31"/>
      <c r="D13" s="31"/>
      <c r="E13" s="32" t="s">
        <v>15</v>
      </c>
      <c r="F13" s="32"/>
      <c r="G13" s="33"/>
      <c r="H13" s="34"/>
      <c r="I13" s="34"/>
      <c r="J13" s="32"/>
      <c r="K13" s="35"/>
      <c r="L13" s="83"/>
    </row>
    <row r="14" spans="1:12" s="3" customFormat="1" ht="15.75" thickBot="1">
      <c r="A14" s="1"/>
      <c r="B14" s="36" t="s">
        <v>16</v>
      </c>
      <c r="C14" s="37" t="s">
        <v>17</v>
      </c>
      <c r="D14" s="38" t="s">
        <v>18</v>
      </c>
      <c r="E14" s="39" t="s">
        <v>19</v>
      </c>
      <c r="F14" s="40" t="s">
        <v>20</v>
      </c>
      <c r="G14" s="41">
        <v>5</v>
      </c>
      <c r="H14" s="41">
        <v>323.95</v>
      </c>
      <c r="I14" s="41">
        <f>ROUNDUP(H14*(1+$K$7),2)</f>
        <v>399.76</v>
      </c>
      <c r="J14" s="42">
        <f>H14*G14</f>
        <v>1619.75</v>
      </c>
      <c r="K14" s="43">
        <f>G14*I14</f>
        <v>1998.8</v>
      </c>
      <c r="L14" s="83"/>
    </row>
    <row r="15" spans="1:12" s="3" customFormat="1" ht="15.75" thickBot="1">
      <c r="A15" s="1"/>
      <c r="B15" s="44"/>
      <c r="C15" s="45"/>
      <c r="D15" s="45"/>
      <c r="E15" s="45"/>
      <c r="F15" s="45"/>
      <c r="G15" s="45"/>
      <c r="H15" s="90" t="s">
        <v>21</v>
      </c>
      <c r="I15" s="91"/>
      <c r="J15" s="91"/>
      <c r="K15" s="85">
        <f>ROUNDUP(SUM(K14:K14),10)</f>
        <v>1998.8</v>
      </c>
      <c r="L15" s="83"/>
    </row>
    <row r="16" spans="1:12" s="3" customFormat="1" ht="15.75" thickBot="1">
      <c r="A16" s="2"/>
      <c r="B16" s="46"/>
      <c r="C16" s="46"/>
      <c r="D16" s="46"/>
      <c r="E16" s="46"/>
      <c r="F16" s="46"/>
      <c r="G16" s="46"/>
      <c r="H16" s="47"/>
      <c r="I16" s="47"/>
      <c r="J16" s="48"/>
      <c r="K16" s="48"/>
      <c r="L16" s="83"/>
    </row>
    <row r="17" spans="1:12" s="3" customFormat="1" ht="15">
      <c r="A17" s="2"/>
      <c r="B17" s="49">
        <v>2</v>
      </c>
      <c r="C17" s="50"/>
      <c r="D17" s="50"/>
      <c r="E17" s="51" t="s">
        <v>22</v>
      </c>
      <c r="F17" s="51"/>
      <c r="G17" s="52"/>
      <c r="H17" s="53"/>
      <c r="I17" s="53"/>
      <c r="J17" s="51"/>
      <c r="K17" s="54"/>
      <c r="L17" s="83"/>
    </row>
    <row r="18" spans="1:12" s="3" customFormat="1" ht="15">
      <c r="A18" s="2"/>
      <c r="B18" s="55" t="s">
        <v>23</v>
      </c>
      <c r="C18" s="56">
        <v>30201</v>
      </c>
      <c r="D18" s="56" t="s">
        <v>24</v>
      </c>
      <c r="E18" s="57" t="s">
        <v>25</v>
      </c>
      <c r="F18" s="56" t="s">
        <v>26</v>
      </c>
      <c r="G18" s="59">
        <v>100</v>
      </c>
      <c r="H18" s="68">
        <v>3.65</v>
      </c>
      <c r="I18" s="58">
        <f>ROUNDUP(H18*(1+$K$7),2)</f>
        <v>4.51</v>
      </c>
      <c r="J18" s="59">
        <f>H18*G18</f>
        <v>365</v>
      </c>
      <c r="K18" s="60">
        <f>G18*I18</f>
        <v>451</v>
      </c>
      <c r="L18" s="83"/>
    </row>
    <row r="19" spans="1:12" s="3" customFormat="1" ht="15">
      <c r="A19" s="2"/>
      <c r="B19" s="55" t="s">
        <v>27</v>
      </c>
      <c r="C19" s="56">
        <v>30206</v>
      </c>
      <c r="D19" s="56" t="s">
        <v>24</v>
      </c>
      <c r="E19" s="57" t="s">
        <v>28</v>
      </c>
      <c r="F19" s="56" t="s">
        <v>26</v>
      </c>
      <c r="G19" s="59">
        <v>100</v>
      </c>
      <c r="H19" s="68">
        <v>2.45</v>
      </c>
      <c r="I19" s="58">
        <f>ROUNDUP(H19*(1+$K$7),2)</f>
        <v>3.03</v>
      </c>
      <c r="J19" s="59">
        <f>H19*G19</f>
        <v>245.00000000000003</v>
      </c>
      <c r="K19" s="60">
        <f>G19*I19</f>
        <v>303</v>
      </c>
      <c r="L19" s="83"/>
    </row>
    <row r="20" spans="1:12" s="3" customFormat="1" ht="15">
      <c r="A20" s="2"/>
      <c r="B20" s="55" t="s">
        <v>29</v>
      </c>
      <c r="C20" s="56">
        <v>30208</v>
      </c>
      <c r="D20" s="56" t="s">
        <v>24</v>
      </c>
      <c r="E20" s="57" t="s">
        <v>30</v>
      </c>
      <c r="F20" s="56" t="s">
        <v>26</v>
      </c>
      <c r="G20" s="59">
        <v>100</v>
      </c>
      <c r="H20" s="68">
        <v>0.2</v>
      </c>
      <c r="I20" s="58">
        <f>ROUNDUP(H20*(1+$K$7),2)</f>
        <v>0.25</v>
      </c>
      <c r="J20" s="59">
        <f>H20*G20</f>
        <v>20</v>
      </c>
      <c r="K20" s="60">
        <f>G20*I20</f>
        <v>25</v>
      </c>
      <c r="L20" s="83"/>
    </row>
    <row r="21" spans="1:12" s="3" customFormat="1" ht="15.75" thickBot="1">
      <c r="A21" s="2"/>
      <c r="B21" s="55" t="s">
        <v>31</v>
      </c>
      <c r="C21" s="79">
        <v>30209</v>
      </c>
      <c r="D21" s="56" t="s">
        <v>24</v>
      </c>
      <c r="E21" s="57" t="s">
        <v>32</v>
      </c>
      <c r="F21" s="56" t="s">
        <v>26</v>
      </c>
      <c r="G21" s="58">
        <v>100</v>
      </c>
      <c r="H21" s="58">
        <v>0.47</v>
      </c>
      <c r="I21" s="58">
        <f>ROUNDUP(H21*(1+$K$7),2)</f>
        <v>0.58</v>
      </c>
      <c r="J21" s="59">
        <f>H21*G21</f>
        <v>47</v>
      </c>
      <c r="K21" s="60">
        <f>G21*I21</f>
        <v>57.99999999999999</v>
      </c>
      <c r="L21" s="83"/>
    </row>
    <row r="22" spans="1:12" s="3" customFormat="1" ht="15.75" thickBot="1">
      <c r="A22" s="2"/>
      <c r="B22" s="61"/>
      <c r="C22" s="62"/>
      <c r="D22" s="62"/>
      <c r="E22" s="62"/>
      <c r="F22" s="62"/>
      <c r="G22" s="62"/>
      <c r="H22" s="90" t="s">
        <v>21</v>
      </c>
      <c r="I22" s="91"/>
      <c r="J22" s="91"/>
      <c r="K22" s="63">
        <f>ROUNDUP(SUM(K18:K21),10)</f>
        <v>837</v>
      </c>
      <c r="L22" s="83"/>
    </row>
    <row r="23" spans="1:12" s="3" customFormat="1" ht="15.75" thickBot="1">
      <c r="A23" s="2"/>
      <c r="B23" s="64"/>
      <c r="C23" s="64"/>
      <c r="D23" s="64"/>
      <c r="E23" s="64"/>
      <c r="F23" s="64"/>
      <c r="G23" s="64"/>
      <c r="H23" s="47"/>
      <c r="I23" s="47"/>
      <c r="J23" s="65"/>
      <c r="K23" s="65"/>
      <c r="L23" s="83"/>
    </row>
    <row r="24" spans="1:12" s="3" customFormat="1" ht="15">
      <c r="A24" s="2"/>
      <c r="B24" s="49">
        <v>3</v>
      </c>
      <c r="C24" s="50"/>
      <c r="D24" s="50"/>
      <c r="E24" s="51" t="s">
        <v>33</v>
      </c>
      <c r="F24" s="51"/>
      <c r="G24" s="52"/>
      <c r="H24" s="53"/>
      <c r="I24" s="53"/>
      <c r="J24" s="51"/>
      <c r="K24" s="54"/>
      <c r="L24" s="83"/>
    </row>
    <row r="25" spans="1:12" s="3" customFormat="1" ht="15">
      <c r="A25" s="2"/>
      <c r="B25" s="66" t="s">
        <v>34</v>
      </c>
      <c r="C25" s="56"/>
      <c r="D25" s="56"/>
      <c r="E25" s="67" t="s">
        <v>35</v>
      </c>
      <c r="F25" s="56"/>
      <c r="G25" s="59"/>
      <c r="H25" s="68"/>
      <c r="I25" s="68"/>
      <c r="J25" s="59"/>
      <c r="K25" s="69"/>
      <c r="L25" s="83"/>
    </row>
    <row r="26" spans="1:12" s="3" customFormat="1" ht="38.25">
      <c r="A26" s="2"/>
      <c r="B26" s="55" t="s">
        <v>63</v>
      </c>
      <c r="C26" s="80">
        <v>90082</v>
      </c>
      <c r="D26" s="56" t="s">
        <v>18</v>
      </c>
      <c r="E26" s="57" t="s">
        <v>37</v>
      </c>
      <c r="F26" s="56" t="s">
        <v>38</v>
      </c>
      <c r="G26" s="58">
        <f>(2189.6*0.7*0.8)+(156.84*0.7*1)+(1765.75*0.7*1.2)</f>
        <v>2819.1939999999995</v>
      </c>
      <c r="H26" s="58">
        <v>8.31</v>
      </c>
      <c r="I26" s="58">
        <f>ROUNDUP(H26*(1+$K$7),2)</f>
        <v>10.26</v>
      </c>
      <c r="J26" s="59">
        <f>H26*G26</f>
        <v>23427.502139999997</v>
      </c>
      <c r="K26" s="60">
        <f>G26*I26</f>
        <v>28924.930439999993</v>
      </c>
      <c r="L26" s="83"/>
    </row>
    <row r="27" spans="1:12" s="3" customFormat="1" ht="26.25" thickBot="1">
      <c r="A27" s="2"/>
      <c r="B27" s="55" t="s">
        <v>36</v>
      </c>
      <c r="C27" s="81">
        <v>97914</v>
      </c>
      <c r="D27" s="70" t="s">
        <v>18</v>
      </c>
      <c r="E27" s="71" t="s">
        <v>39</v>
      </c>
      <c r="F27" s="56" t="s">
        <v>40</v>
      </c>
      <c r="G27" s="58">
        <f>G26*1.5</f>
        <v>4228.790999999999</v>
      </c>
      <c r="H27" s="58">
        <v>1.58</v>
      </c>
      <c r="I27" s="58">
        <f>ROUNDUP(H27*(1+$K$7),2)</f>
        <v>1.95</v>
      </c>
      <c r="J27" s="59">
        <f>H27*G27</f>
        <v>6681.489779999999</v>
      </c>
      <c r="K27" s="60">
        <f>G27*I27</f>
        <v>8246.142449999998</v>
      </c>
      <c r="L27" s="83"/>
    </row>
    <row r="28" spans="1:12" s="3" customFormat="1" ht="15.75" thickBot="1">
      <c r="A28" s="2"/>
      <c r="B28" s="44"/>
      <c r="C28" s="45"/>
      <c r="D28" s="45"/>
      <c r="E28" s="45"/>
      <c r="F28" s="45"/>
      <c r="G28" s="45"/>
      <c r="H28" s="90" t="s">
        <v>21</v>
      </c>
      <c r="I28" s="91"/>
      <c r="J28" s="91"/>
      <c r="K28" s="63">
        <f>ROUNDUP(SUM(K26:K27),10)</f>
        <v>37171.07289</v>
      </c>
      <c r="L28" s="83"/>
    </row>
    <row r="29" spans="1:12" s="3" customFormat="1" ht="15">
      <c r="A29" s="2"/>
      <c r="B29" s="64"/>
      <c r="C29" s="64"/>
      <c r="D29" s="64"/>
      <c r="E29" s="64"/>
      <c r="F29" s="64"/>
      <c r="G29" s="64"/>
      <c r="H29" s="47"/>
      <c r="I29" s="47"/>
      <c r="J29" s="65"/>
      <c r="K29" s="65"/>
      <c r="L29" s="83"/>
    </row>
    <row r="30" spans="1:12" s="3" customFormat="1" ht="15.75" thickBot="1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83"/>
    </row>
    <row r="31" spans="1:12" s="3" customFormat="1" ht="15">
      <c r="A31" s="2"/>
      <c r="B31" s="49">
        <v>5</v>
      </c>
      <c r="C31" s="50"/>
      <c r="D31" s="50"/>
      <c r="E31" s="51" t="s">
        <v>41</v>
      </c>
      <c r="F31" s="51"/>
      <c r="G31" s="52"/>
      <c r="H31" s="53"/>
      <c r="I31" s="53"/>
      <c r="J31" s="51"/>
      <c r="K31" s="54"/>
      <c r="L31" s="83"/>
    </row>
    <row r="32" spans="1:12" s="3" customFormat="1" ht="25.5">
      <c r="A32" s="2"/>
      <c r="B32" s="72" t="s">
        <v>42</v>
      </c>
      <c r="C32" s="56">
        <v>97123</v>
      </c>
      <c r="D32" s="56" t="s">
        <v>18</v>
      </c>
      <c r="E32" s="57" t="s">
        <v>43</v>
      </c>
      <c r="F32" s="56" t="s">
        <v>26</v>
      </c>
      <c r="G32" s="58">
        <v>1765.75</v>
      </c>
      <c r="H32" s="58">
        <v>2.92</v>
      </c>
      <c r="I32" s="58">
        <f aca="true" t="shared" si="0" ref="I32:I38">ROUNDUP(H32*(1+$K$7),2)</f>
        <v>3.61</v>
      </c>
      <c r="J32" s="59">
        <f>H32*G32</f>
        <v>5155.99</v>
      </c>
      <c r="K32" s="60">
        <f>G32*I32</f>
        <v>6374.3575</v>
      </c>
      <c r="L32" s="83"/>
    </row>
    <row r="33" spans="1:12" s="3" customFormat="1" ht="25.5">
      <c r="A33" s="2"/>
      <c r="B33" s="72" t="s">
        <v>44</v>
      </c>
      <c r="C33" s="56">
        <v>97121</v>
      </c>
      <c r="D33" s="56" t="s">
        <v>18</v>
      </c>
      <c r="E33" s="57" t="s">
        <v>45</v>
      </c>
      <c r="F33" s="56" t="s">
        <v>26</v>
      </c>
      <c r="G33" s="58">
        <v>2189.6</v>
      </c>
      <c r="H33" s="58">
        <v>1.65</v>
      </c>
      <c r="I33" s="58">
        <f t="shared" si="0"/>
        <v>2.0399999999999996</v>
      </c>
      <c r="J33" s="59">
        <f>H33*G33</f>
        <v>3612.8399999999997</v>
      </c>
      <c r="K33" s="60">
        <f>G33*I33</f>
        <v>4466.783999999999</v>
      </c>
      <c r="L33" s="83"/>
    </row>
    <row r="34" spans="1:12" s="3" customFormat="1" ht="25.5">
      <c r="A34" s="2"/>
      <c r="B34" s="72" t="s">
        <v>46</v>
      </c>
      <c r="C34" s="56">
        <v>97122</v>
      </c>
      <c r="D34" s="56" t="s">
        <v>18</v>
      </c>
      <c r="E34" s="57" t="s">
        <v>47</v>
      </c>
      <c r="F34" s="56" t="s">
        <v>26</v>
      </c>
      <c r="G34" s="58">
        <v>156.84</v>
      </c>
      <c r="H34" s="58">
        <v>2.3</v>
      </c>
      <c r="I34" s="58">
        <f t="shared" si="0"/>
        <v>2.84</v>
      </c>
      <c r="J34" s="59">
        <f>H34*G34</f>
        <v>360.73199999999997</v>
      </c>
      <c r="K34" s="60">
        <f>G34*I34</f>
        <v>445.4256</v>
      </c>
      <c r="L34" s="83"/>
    </row>
    <row r="35" spans="1:12" s="3" customFormat="1" ht="15">
      <c r="A35" s="2"/>
      <c r="B35" s="72" t="s">
        <v>48</v>
      </c>
      <c r="C35" s="79" t="s">
        <v>49</v>
      </c>
      <c r="D35" s="56" t="s">
        <v>18</v>
      </c>
      <c r="E35" s="57" t="s">
        <v>50</v>
      </c>
      <c r="F35" s="56" t="s">
        <v>51</v>
      </c>
      <c r="G35" s="68">
        <v>9</v>
      </c>
      <c r="H35" s="68">
        <v>17.57</v>
      </c>
      <c r="I35" s="68">
        <f t="shared" si="0"/>
        <v>21.69</v>
      </c>
      <c r="J35" s="59">
        <f>H35*G35</f>
        <v>158.13</v>
      </c>
      <c r="K35" s="69">
        <f>G35*I35</f>
        <v>195.21</v>
      </c>
      <c r="L35" s="83"/>
    </row>
    <row r="36" spans="1:12" s="3" customFormat="1" ht="15">
      <c r="A36" s="2"/>
      <c r="B36" s="72" t="s">
        <v>52</v>
      </c>
      <c r="C36" s="79" t="s">
        <v>53</v>
      </c>
      <c r="D36" s="56" t="s">
        <v>18</v>
      </c>
      <c r="E36" s="57" t="s">
        <v>54</v>
      </c>
      <c r="F36" s="56" t="s">
        <v>51</v>
      </c>
      <c r="G36" s="68">
        <v>2</v>
      </c>
      <c r="H36" s="68">
        <v>15.51</v>
      </c>
      <c r="I36" s="68">
        <f t="shared" si="0"/>
        <v>19.14</v>
      </c>
      <c r="J36" s="59">
        <f>H36*G36</f>
        <v>31.02</v>
      </c>
      <c r="K36" s="69">
        <f>G36*I36</f>
        <v>38.28</v>
      </c>
      <c r="L36" s="83"/>
    </row>
    <row r="37" spans="1:12" s="3" customFormat="1" ht="15">
      <c r="A37" s="2"/>
      <c r="B37" s="72" t="s">
        <v>64</v>
      </c>
      <c r="C37" s="79" t="s">
        <v>55</v>
      </c>
      <c r="D37" s="56" t="s">
        <v>18</v>
      </c>
      <c r="E37" s="57" t="s">
        <v>56</v>
      </c>
      <c r="F37" s="56" t="s">
        <v>51</v>
      </c>
      <c r="G37" s="68">
        <v>15</v>
      </c>
      <c r="H37" s="68">
        <v>12.74</v>
      </c>
      <c r="I37" s="68">
        <f>ROUNDUP(H37*(1+$K$7),2)</f>
        <v>15.73</v>
      </c>
      <c r="J37" s="59">
        <f>H37*G37</f>
        <v>191.1</v>
      </c>
      <c r="K37" s="69">
        <f>G37*I37</f>
        <v>235.95000000000002</v>
      </c>
      <c r="L37" s="83"/>
    </row>
    <row r="38" spans="1:12" s="3" customFormat="1" ht="15.75" thickBot="1">
      <c r="A38" s="2"/>
      <c r="B38" s="72" t="s">
        <v>65</v>
      </c>
      <c r="C38" s="79">
        <v>83878</v>
      </c>
      <c r="D38" s="56" t="s">
        <v>18</v>
      </c>
      <c r="E38" s="57" t="s">
        <v>62</v>
      </c>
      <c r="F38" s="56" t="s">
        <v>51</v>
      </c>
      <c r="G38" s="68">
        <v>103</v>
      </c>
      <c r="H38" s="68">
        <v>45.05</v>
      </c>
      <c r="I38" s="68">
        <f t="shared" si="0"/>
        <v>55.6</v>
      </c>
      <c r="J38" s="59">
        <f>H38*G38</f>
        <v>4640.15</v>
      </c>
      <c r="K38" s="69">
        <f>G38*I38</f>
        <v>5726.8</v>
      </c>
      <c r="L38" s="83"/>
    </row>
    <row r="39" spans="1:12" s="3" customFormat="1" ht="15.75" thickBot="1">
      <c r="A39" s="2"/>
      <c r="B39" s="44"/>
      <c r="C39" s="45"/>
      <c r="D39" s="45"/>
      <c r="E39" s="45"/>
      <c r="F39" s="45"/>
      <c r="G39" s="45"/>
      <c r="H39" s="90" t="s">
        <v>21</v>
      </c>
      <c r="I39" s="91"/>
      <c r="J39" s="91"/>
      <c r="K39" s="63">
        <f>ROUNDUP(SUM(K32:K38),10)</f>
        <v>17482.8071</v>
      </c>
      <c r="L39" s="83"/>
    </row>
    <row r="40" spans="1:12" s="3" customFormat="1" ht="15.75" thickBot="1">
      <c r="A40" s="2"/>
      <c r="B40" s="73"/>
      <c r="C40" s="73"/>
      <c r="D40" s="73"/>
      <c r="E40" s="74"/>
      <c r="F40" s="73"/>
      <c r="G40" s="27"/>
      <c r="H40" s="75"/>
      <c r="I40" s="75"/>
      <c r="J40" s="76"/>
      <c r="K40" s="75"/>
      <c r="L40" s="83"/>
    </row>
    <row r="41" spans="1:12" s="3" customFormat="1" ht="15.75" thickBot="1">
      <c r="A41" s="2"/>
      <c r="B41" s="90" t="s">
        <v>57</v>
      </c>
      <c r="C41" s="91"/>
      <c r="D41" s="91"/>
      <c r="E41" s="91"/>
      <c r="F41" s="91"/>
      <c r="G41" s="91"/>
      <c r="H41" s="91"/>
      <c r="I41" s="91"/>
      <c r="J41" s="91"/>
      <c r="K41" s="82">
        <f>ROUNDUP(SUM(K15,K39,K28,K22),10)</f>
        <v>57489.67999</v>
      </c>
      <c r="L41" s="83"/>
    </row>
    <row r="42" spans="1:12" s="3" customFormat="1" ht="26.25" customHeight="1">
      <c r="A42" s="2"/>
      <c r="L42" s="83"/>
    </row>
    <row r="43" spans="1:10" s="3" customFormat="1" ht="15">
      <c r="A43" s="2"/>
      <c r="B43" s="2"/>
      <c r="C43" s="2"/>
      <c r="D43" s="2"/>
      <c r="E43" s="2"/>
      <c r="F43" s="2"/>
      <c r="G43" s="2"/>
      <c r="H43" s="2"/>
      <c r="I43" s="77" t="s">
        <v>58</v>
      </c>
      <c r="J43" s="2"/>
    </row>
    <row r="44" spans="1:10" s="3" customFormat="1" ht="15">
      <c r="A44" s="2"/>
      <c r="B44" s="2"/>
      <c r="C44" s="2"/>
      <c r="D44" s="2"/>
      <c r="E44" s="2"/>
      <c r="F44" s="2"/>
      <c r="G44" s="2"/>
      <c r="H44" s="2"/>
      <c r="I44" s="77" t="s">
        <v>59</v>
      </c>
      <c r="J44" s="2"/>
    </row>
    <row r="45" spans="1:10" s="3" customFormat="1" ht="15">
      <c r="A45" s="2"/>
      <c r="B45" s="2"/>
      <c r="C45" s="2"/>
      <c r="D45" s="2"/>
      <c r="E45" s="2"/>
      <c r="F45" s="2"/>
      <c r="G45" s="2"/>
      <c r="H45" s="2"/>
      <c r="I45" s="77" t="s">
        <v>60</v>
      </c>
      <c r="J45" s="2"/>
    </row>
    <row r="46" spans="1:10" s="3" customFormat="1" ht="15">
      <c r="A46" s="2"/>
      <c r="B46" s="2"/>
      <c r="C46" s="2"/>
      <c r="D46" s="2"/>
      <c r="E46" s="2"/>
      <c r="F46" s="2"/>
      <c r="G46" s="2"/>
      <c r="H46" s="2"/>
      <c r="I46" s="78" t="s">
        <v>61</v>
      </c>
      <c r="J46" s="2"/>
    </row>
    <row r="47" spans="1:7" s="3" customFormat="1" ht="15">
      <c r="A47" s="2"/>
      <c r="B47" s="2"/>
      <c r="C47" s="2"/>
      <c r="D47" s="2"/>
      <c r="E47" s="2"/>
      <c r="F47" s="2"/>
      <c r="G47" s="2"/>
    </row>
    <row r="48" spans="1:7" s="3" customFormat="1" ht="15">
      <c r="A48" s="2"/>
      <c r="B48" s="2"/>
      <c r="C48" s="2"/>
      <c r="D48" s="2"/>
      <c r="E48" s="2"/>
      <c r="F48" s="2"/>
      <c r="G48" s="2"/>
    </row>
  </sheetData>
  <sheetProtection/>
  <mergeCells count="8">
    <mergeCell ref="B41:J41"/>
    <mergeCell ref="B2:K4"/>
    <mergeCell ref="B9:J9"/>
    <mergeCell ref="K9:K10"/>
    <mergeCell ref="H39:J39"/>
    <mergeCell ref="H28:J28"/>
    <mergeCell ref="H15:J15"/>
    <mergeCell ref="H22:J22"/>
  </mergeCells>
  <conditionalFormatting sqref="G11 J16">
    <cfRule type="cellIs" priority="4" dxfId="3" operator="equal" stopIfTrue="1">
      <formula>0</formula>
    </cfRule>
  </conditionalFormatting>
  <conditionalFormatting sqref="H11:J11">
    <cfRule type="cellIs" priority="3" dxfId="3" operator="equal" stopIfTrue="1">
      <formula>0</formula>
    </cfRule>
  </conditionalFormatting>
  <conditionalFormatting sqref="K9">
    <cfRule type="cellIs" priority="2" dxfId="3" operator="equal" stopIfTrue="1">
      <formula>0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Ana Otilia Pamplona</cp:lastModifiedBy>
  <cp:lastPrinted>2019-10-02T13:37:20Z</cp:lastPrinted>
  <dcterms:created xsi:type="dcterms:W3CDTF">2019-08-14T16:57:08Z</dcterms:created>
  <dcterms:modified xsi:type="dcterms:W3CDTF">2019-10-18T11:36:18Z</dcterms:modified>
  <cp:category/>
  <cp:version/>
  <cp:contentType/>
  <cp:contentStatus/>
</cp:coreProperties>
</file>