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735" tabRatio="514" activeTab="0"/>
  </bookViews>
  <sheets>
    <sheet name="Distribuição interna" sheetId="1" r:id="rId1"/>
  </sheets>
  <definedNames>
    <definedName name="Excel_BuiltIn__FilterDatabase_1" localSheetId="0">'Distribuição interna'!$A$9:$J$119</definedName>
    <definedName name="Excel_BuiltIn__FilterDatabase_1">#REF!</definedName>
    <definedName name="_xlnm.Print_Titles" localSheetId="0">'Distribuição interna'!$1:$9</definedName>
  </definedNames>
  <calcPr fullCalcOnLoad="1"/>
</workbook>
</file>

<file path=xl/sharedStrings.xml><?xml version="1.0" encoding="utf-8"?>
<sst xmlns="http://schemas.openxmlformats.org/spreadsheetml/2006/main" count="943" uniqueCount="632">
  <si>
    <t>OBRA:</t>
  </si>
  <si>
    <t>Item</t>
  </si>
  <si>
    <t>Código</t>
  </si>
  <si>
    <t>Und</t>
  </si>
  <si>
    <t>Qtd</t>
  </si>
  <si>
    <t>R$ Material</t>
  </si>
  <si>
    <t>R$ Mão Obra</t>
  </si>
  <si>
    <t>R$ Unitário</t>
  </si>
  <si>
    <t>R$ Subtotal</t>
  </si>
  <si>
    <t>m*</t>
  </si>
  <si>
    <t>pç</t>
  </si>
  <si>
    <t>1.1</t>
  </si>
  <si>
    <t>1.2</t>
  </si>
  <si>
    <t>1.3</t>
  </si>
  <si>
    <t>1.4</t>
  </si>
  <si>
    <t>1.5</t>
  </si>
  <si>
    <t>1.6</t>
  </si>
  <si>
    <t>1.7</t>
  </si>
  <si>
    <t>ELETRODUTOS E ACESSÓRIOS</t>
  </si>
  <si>
    <t>Vergalhão rosca total - 1/4"x3000mm</t>
  </si>
  <si>
    <t>Porca sextavada 1/4"</t>
  </si>
  <si>
    <t>Arruela lisa 1/4"</t>
  </si>
  <si>
    <t xml:space="preserve">Chumbador tipo CB com parafuso, porca e arruela - 1/4" </t>
  </si>
  <si>
    <t>TOMADAS E INTERRUPTORES</t>
  </si>
  <si>
    <t>LUMINÁRIAS</t>
  </si>
  <si>
    <t>Conjunto Tomada 2P+T conforme NBR14136 20A/250V com placa, em caixa 4x2"</t>
  </si>
  <si>
    <t>Eletroduto de PVC rígido rosqueável, conforme NBR 13057 - Ø3/4"x3000mm</t>
  </si>
  <si>
    <t>Luva de PVC rígido rosqueável conforme NBR13057 - Ø3/4"</t>
  </si>
  <si>
    <t>Abraçadeira com parafuso - Ø3/4"</t>
  </si>
  <si>
    <t>Emenda interna lisa para eletrocalha - (100x200)mm</t>
  </si>
  <si>
    <t>Flange para ligação em painel - (100x200)mm</t>
  </si>
  <si>
    <t>Acoplamento de eletrocalha para perfilado (38x38)mm</t>
  </si>
  <si>
    <t>Caixa de derivação tipo "T" para perfilado (38x38)mm</t>
  </si>
  <si>
    <t>Caixa de derivação tipo "L" para perfilado (38x38)mm</t>
  </si>
  <si>
    <t>Saída simples de perfilado (38x38)mm para eletroduto Ø3/4"</t>
  </si>
  <si>
    <t>Emenda externa "I" para perfilado (38x38)mm</t>
  </si>
  <si>
    <t>Gancho curto para perfilado (38x38)mm</t>
  </si>
  <si>
    <t xml:space="preserve">Conjunto Interruptor 1 tecla simples 10A/250V com placa, em caixa 4x2" </t>
  </si>
  <si>
    <t xml:space="preserve">Conjunto Interruptor 2 teclas simples 10A/250V com placa, em caixa 4x2" </t>
  </si>
  <si>
    <t xml:space="preserve">Conjunto Interruptor 3 teclas simples 10A/250V com placa, em caixa 4x2" </t>
  </si>
  <si>
    <t xml:space="preserve">Conjunto Interruptor 1 tecla paralela 10A/250V com placa, em caixa 4x2" </t>
  </si>
  <si>
    <t xml:space="preserve">Conjunto Interruptor 2 teclas paralelas 10A/250V com placa, em caixa 4x2" </t>
  </si>
  <si>
    <t xml:space="preserve">Conjunto Interruptor 3 teclas paralelas 10A/250V com placa, em caixa 4x2" </t>
  </si>
  <si>
    <t xml:space="preserve">Conjunto Interruptor 1 tecla simples + 1 tecla paralela 10A/250V com placa, em caixa 4x2" </t>
  </si>
  <si>
    <t>Conjunto Interruptor 1 tecla simples 10A/250V + Tomada (2P+T) conforme NBR14136 20A/250V, com placa em caixa 4x2"</t>
  </si>
  <si>
    <t xml:space="preserve">Condulete múltiplo com 3 tampões - Ø3/4" </t>
  </si>
  <si>
    <t xml:space="preserve">Eletroduto PVC flexível – seção circular, corrugado, elevada resistência à compressão diametral, alta resistência ao impacto, antí-chamas, impermeável, facilidade de curvatura, simples manipulação e maior leveza – Ø3/4" </t>
  </si>
  <si>
    <t>Caixa de embutir em pvc 4x2", sem tampa</t>
  </si>
  <si>
    <t>Caixa de embutir em pvc 4x2", com tampa de furo central</t>
  </si>
  <si>
    <t>Curva horizonntal 90º para eletrocalha galvanizada perfurada - (100x200)mm</t>
  </si>
  <si>
    <t>Te horizonntal para eletrocalha galvanizada perfurada - (100x200)mm</t>
  </si>
  <si>
    <t>Suporte horizontal para eletrocalha (100x200)mm</t>
  </si>
  <si>
    <t>Saída simples de eletrocalha (100x200)mm para eletroduto Ø3/4"</t>
  </si>
  <si>
    <t>ELETROCALHAS E FIXAÇÃO</t>
  </si>
  <si>
    <t>Redução concêntrica para eletrocalha perfurada de (100x300)mm para (100x200)mm</t>
  </si>
  <si>
    <t>Eletrocalha galvanizada lisa com tampa de pressão com divisor - (100x200)mm em barra de 3m</t>
  </si>
  <si>
    <t>Eletrocalha galvanizada lisa com tampa de pressão com divisor - (100x300)mm em barra de 3m</t>
  </si>
  <si>
    <t>Emenda interna lisa para eletrocalha - (100x300)mm</t>
  </si>
  <si>
    <t>Curva de inversão 90º para eletrocalha galvanizada perfurada - (100x200)mm</t>
  </si>
  <si>
    <t>Curva de inversão 90º para eletrocalha galvanizada perfurada - (100x300)mm</t>
  </si>
  <si>
    <t>Curva horizonntal 90º para eletrocalha galvanizada perfurada - (100x300)mm</t>
  </si>
  <si>
    <t>Te horizonntal para eletrocalha galvanizada perfurada - (100x300)mm</t>
  </si>
  <si>
    <t>Flange para ligação em painel - (100x300)mm</t>
  </si>
  <si>
    <t>Perfilado galvanizado perfurado - (38x38x)mm em barra de 3m</t>
  </si>
  <si>
    <t>Luminária de embutir completa com led e driver, fluxo luminoso de 142lm, temperatura da cor 400K, IRC85, corpo em alumínio com pintura microtexturizada, difusor recuado em acrílico leitoso, refletor em alumínio com acabamento branco microtexturizado. Funcionamento 220V</t>
  </si>
  <si>
    <t>Luminária de embutir quadrada (60x60)cm branca com corpo em chapa de aço fosfotizada eletrostaticamente, com difusor em poliestireno ou acrílico leitoso. Funcionamento 220V, com 4 lâmpadas T8 4000K de 14W</t>
  </si>
  <si>
    <t>Luminária de embuir quadrada (36x36)cm branca com corpo em chapa de aço fosfotizada eletrostaticamente, com difusor em poliestireno ou acrílico leitoso. Funcionamento 220V, com 3 lâmpadas fluorescentes compacta eletrônica de 23W</t>
  </si>
  <si>
    <t>Luminária de embutir retangular(207x2470)cm branca com corpo em chapa de aço fosfotizada eletrostaticamente, com difusor em poliestireno ou acrílico leitoso. Funcionamento 220V, com 4 lâmpadas T8-4000K de 14W</t>
  </si>
  <si>
    <t>QUADROS</t>
  </si>
  <si>
    <t>Quadro de distribuição (QD.01) contendo instalado conjunto de barramentos  de cobre (3F+N+T) dim. 15X2mm, placa de montagem para 50 disjuntores e espaço para montagem de equipamentos auxiliares. Montagem conforme diagrama unifilar.</t>
  </si>
  <si>
    <t>cj</t>
  </si>
  <si>
    <t>Quadro de distribuição (QD.03) contendo instalado conjunto de barramentos  de cobre (3F+N+T) dim. 15X2mm, placa de montagem para 18 disjuntores e espaço para montagem de equipamentos auxiliares. Montagem conforme diagrama unifilar.</t>
  </si>
  <si>
    <t>Quadro de distribuição (QD.06) contendo instalado conjunto de barramentos  de cobre (3F+N+T) dim. 15X2mm, placa de montagem para 32 disjuntores e espaço para montagem de equipamentos auxiliares. Montagem conforme diagrama unifilar.</t>
  </si>
  <si>
    <t>Quadro de distribuição (QD.07) contendo instalado conjunto de barramentos  de cobre (3F+N+T) dim. 15X2mm, placa de montagem para 18 disjuntores e espaço para montagem de equipamentos auxiliares. Montagem conforme diagrama unifilar.</t>
  </si>
  <si>
    <t>Disjuntor Unipolar Termomagnético - norma DIN - 16 A - Icc 4kA</t>
  </si>
  <si>
    <t>Disjuntor Unipolar Termomagnético - norma DIN - 20 A - Icc 4kA</t>
  </si>
  <si>
    <t>Disjuntor Unipolar Termomagnético - norma DIN - 25 A - Icc 4kA</t>
  </si>
  <si>
    <t>Disjuntor Unipolar Termomagnético - norma DIN - 32 A - Icc 4kA</t>
  </si>
  <si>
    <t>Disjuntor Tripolar Termomagnético - norma DIN - 150 A - Icc 35kA</t>
  </si>
  <si>
    <t>Dispositivo de Proteção - Interruptor bipolar DR (fase/neutro - In 30mA) - DIN – 25 A</t>
  </si>
  <si>
    <t>Dispositivo de Proteção - Interruptor bipolar DR (fase/neutro - In 30mA) - DIN – 40 A</t>
  </si>
  <si>
    <t>CABOS</t>
  </si>
  <si>
    <t>Cabo  de cobre flexível, unipolar, com isolação anti-chama PVC 450/750V - #2.5 mm² cor preto. Referência Pirastic ou equivalente</t>
  </si>
  <si>
    <t>Cabo  de cobre flexível, unipolar, com isolação anti-chama PVC 450/750V - #2.5 mm² cor azul claro. Referência Pirastic ou equivalente</t>
  </si>
  <si>
    <t>Cabo  de cobre flexível, unipolar, com isolação anti-chama PVC 450/750V - #2.5 mm² cor verde-amarelo. Referência Pirastic ou equivalente</t>
  </si>
  <si>
    <t>Cabo  de cobre flexível, unipolar, com isolação anti-chama PVC 450/750V - #4.0 mm² cor preto. Referência Pirastic ou equivalente</t>
  </si>
  <si>
    <t>Cabo  de cobre flexível, unipolar, com isolação anti-chama PVC 450/750V - #4.0 mm² cor azul claro. Referência Pirastic ou equivalente</t>
  </si>
  <si>
    <t>Cabo  de cobre flexível, unipolar, com isolação anti-chama PVC 450/750V - #4.0 mm² cor verde-amarelo. Referência Pirastic ou equivalente</t>
  </si>
  <si>
    <t>Cabo  de cobre flexível, unipolar, com isolação anti-chama EPR 600/100V - #10.0 mm² cor preto. Referência Pirastic ou equivalente</t>
  </si>
  <si>
    <t>Cabo  de cobre flexível, unipolar, com isolação anti-chama EPR 600/1000V - #10.0 mm² cor azul claro. Referência Pirastic ou equivalente</t>
  </si>
  <si>
    <t>Cabo  de cobre flexível, unipolar, com isolação anti-chama EPR 600/1000V - #10.0 mm² cor verde-amarelo. Referência Pirastic ou equivalente</t>
  </si>
  <si>
    <t>Cabo  de cobre flexível, unipolar, com isolação anti-chama PVC 450/750V - #6.0 mm² cor preto. Referência Pirastic ou equivalente</t>
  </si>
  <si>
    <t>Cabo  de cobre flexível, unipolar, com isolação anti-chama PVC 450/750V - #6.0 mm² cor azul claro. Referência Pirastic ou equivalente</t>
  </si>
  <si>
    <t>Cabo  de cobre flexível, unipolar, com isolação anti-chama PVC 450/750V - #6.0 mm² cor verde-amarelo. Referência Pirastic ou equivalente</t>
  </si>
  <si>
    <t>Cabo  de cobre flexível, unipolar, com isolação anti-chama EPR 600/100V - #10.0 mm² cor branco. Referência Pirastic ou equivalente</t>
  </si>
  <si>
    <t>Cabo  de cobre flexível, unipolar, com isolação anti-chama EPR 600/100V - #10.0 mm² cor vermelho. Referência Pirastic ou equivalente</t>
  </si>
  <si>
    <t>Cabo  de cobre flexível, unipolar, com isolação anti-chama PVC 450/750V - #2.5 mm² cor marrom. Referência Pirastic ou equivalente</t>
  </si>
  <si>
    <t>Eletroduto de PVC rígido rosqueável, conforme NBR 13057 - Ø1"x3000mm</t>
  </si>
  <si>
    <t>Eletroduto de PVC rígido rosqueável, conforme NBR 13057 - Ø1.1/4"x3000mm</t>
  </si>
  <si>
    <t>Luva de PVC rígido rosqueável conforme NBR13057 - Ø1"</t>
  </si>
  <si>
    <t>Luva de PVC rígido rosqueável conforme NBR13057 - Ø1.1/4"</t>
  </si>
  <si>
    <t>Curva pvc 90º Ø1.1/4"</t>
  </si>
  <si>
    <t>Curva pvc 90º Ø1"</t>
  </si>
  <si>
    <t>Curva pvc 90º Ø3/4"</t>
  </si>
  <si>
    <t xml:space="preserve">Luminária de Sobrepor  Led de 36W tipo Estanque, om difusor em poliestireno ou acrílico leitoso. </t>
  </si>
  <si>
    <t>Luminária (Ø15)cm branca com corpo em alumínio com pintura microtexturizada, facho luminoso recuado. Funcionamento 220V, com 1 lâmpada PAR20 (halógena ou led) de 50W/ 4000K</t>
  </si>
  <si>
    <t>Disjuntor Tripolar Termomagnético - norma DIN - 50 A - Icc10kA</t>
  </si>
  <si>
    <t>Disjuntor Tripolar Termomagnético - norma DIN - 40 A - Icc 10kA</t>
  </si>
  <si>
    <t>Disjuntor Unipolar Termomagnético - norma DIN - 40 A - Icc 10kA</t>
  </si>
  <si>
    <t>Disjuntor Tripolar Termomagnético - norma DIN - 32 A - Icc5kA</t>
  </si>
  <si>
    <t>Disjuntor Tripolar Termomagnético - norma DIN - 80 A - Icc5kA</t>
  </si>
  <si>
    <t>Disjuntor Tripolar Termomagnético - norma DIN - 25 A - Icc5kA</t>
  </si>
  <si>
    <t>Dispositivo de proteção contra surto – 275V – 20kA</t>
  </si>
  <si>
    <t>Quadro de distribuição (QD.GERAL) contendo instalado conjunto de barramentos  de cobre (3F+N+T) dim. 20X5mm, placa de montagem para 150 disjuntores e espaço para montagem de equipamentos auxiliares. Montagem conforme diagrama unifilar.</t>
  </si>
  <si>
    <t>Quadro de distribuição (QD.CÊNICO) contendo instalado conjunto de barramentos  de cobre (3F+N+T) dim. 20X5mm, placa de montagem para 50 disjuntores e espaço para montagem de equipamentos auxiliares. Montagem conforme diagrama unifilar.</t>
  </si>
  <si>
    <t>Quadro de distribuição (QDG-AC) contendo instalado conjunto de barramentos  de cobre (3F+N+T) dim. 20X5mm, placa de montagem para 80 disjuntores e espaço para montagem de equipamentos auxiliares. Montagem conforme diagrama unifilar.</t>
  </si>
  <si>
    <t>Luminária de emergência com 30 Led</t>
  </si>
  <si>
    <t>Central de iluminação de emergência com 2 farol halógeno led, e bateria, com autonomia mínima de 2  horas</t>
  </si>
  <si>
    <t>Cabo multipolar (3x2,5)mm2 isolaao 0,6/ 1KV,</t>
  </si>
  <si>
    <t>Conjunto Tomada 2P+T conforme NBR14136 20A/250V com placa, em caixa 4x2"  para condulete</t>
  </si>
  <si>
    <t>Luminária quadrada (15x15)cm branca com corpo em alumínio com pintura microtexturizada, facho luminoso recuado. Funcionamento 220V, com 1 lâmpada PAR20 (halógena ou led) de 50W</t>
  </si>
  <si>
    <t>SISTEMA DE ILUMINAÇÃO CÊNICA</t>
  </si>
  <si>
    <t>CJ</t>
  </si>
  <si>
    <t>Instalações elétricas</t>
  </si>
  <si>
    <t>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</si>
  <si>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</si>
  <si>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</si>
  <si>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</si>
  <si>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</si>
  <si>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</si>
  <si>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</si>
  <si>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</si>
  <si>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</si>
  <si>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</si>
  <si>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</si>
  <si>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</si>
  <si>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</si>
  <si>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</si>
  <si>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</si>
  <si>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</si>
  <si>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</si>
  <si>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</si>
  <si>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</si>
  <si>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</si>
  <si>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</si>
  <si>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</si>
  <si>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</si>
  <si>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</si>
  <si>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</si>
  <si>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</si>
  <si>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</si>
  <si>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</si>
  <si>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</si>
  <si>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</si>
  <si>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</si>
  <si>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</si>
  <si>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</si>
  <si>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</si>
  <si>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</si>
  <si>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</si>
  <si>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</si>
  <si>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</si>
  <si>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</si>
  <si>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</si>
  <si>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</si>
  <si>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</si>
  <si>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</si>
  <si>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</si>
  <si>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</si>
  <si>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</si>
  <si>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</si>
  <si>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</si>
  <si>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</si>
  <si>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</si>
  <si>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</si>
  <si>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</si>
  <si>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</si>
  <si>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</si>
  <si>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</si>
  <si>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</si>
  <si>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</si>
  <si>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</si>
  <si>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</si>
  <si>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</si>
  <si>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</si>
  <si>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</si>
  <si>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</si>
  <si>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</si>
  <si>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</si>
  <si>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</si>
  <si>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</si>
  <si>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</si>
  <si>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</si>
  <si>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</si>
  <si>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</si>
  <si>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</si>
  <si>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</si>
  <si>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</si>
  <si>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</si>
  <si>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</si>
  <si>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</si>
  <si>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</si>
  <si>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</si>
  <si>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</si>
  <si>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</si>
  <si>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</si>
  <si>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</si>
  <si>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</si>
  <si>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</si>
  <si>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</si>
  <si>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</si>
  <si>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</si>
  <si>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</si>
  <si>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</si>
  <si>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</si>
  <si>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</si>
  <si>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</si>
  <si>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</si>
  <si>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</si>
  <si>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</si>
  <si>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</si>
  <si>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</si>
  <si>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2.1</t>
  </si>
  <si>
    <t>2.1.1</t>
  </si>
  <si>
    <t>2.1.2</t>
  </si>
  <si>
    <t>2.1.3</t>
  </si>
  <si>
    <t>2.1.4</t>
  </si>
  <si>
    <t>2.1.5</t>
  </si>
  <si>
    <t>Subestação</t>
  </si>
  <si>
    <t>Conjunto com 1 interruptor de 1 tecla simples 10A/250V c/ espelho</t>
  </si>
  <si>
    <t>Tomada 2P univ+T 15 A/250V c/espelho</t>
  </si>
  <si>
    <t>Luminária  de emergência tipo bloco autônomo, com dois faróis de 55 W lâmpada halogênio, autonomia de 2 horas, com recarga de bateria automática</t>
  </si>
  <si>
    <t>Barra chata de cobre 12x3mm (aterramento das partes metálicas da subestação)</t>
  </si>
  <si>
    <t>Isolador em epóxi diâmetro ½ “x3/4”xM6</t>
  </si>
  <si>
    <t>Cabo soldaflex #35,0mm2</t>
  </si>
  <si>
    <t>Cabo isolado classe 0,6/1kV, EPR - 90ºC, encordoamento classe 2, #240mm2, cor preta</t>
  </si>
  <si>
    <t>Cabo isolado classe 0,6/1kV, EPR - 90ºC, encordoamento classe 4,  #240mm2, cor azul-clara celeste</t>
  </si>
  <si>
    <t>Transformador trifásico de distribuição, classe 25 kV, potência de 500,00 kVA, tensão primária de 23,8 kV (5 tap’s) , tensão secundária 380/220V, A SECO</t>
  </si>
  <si>
    <t>Caixa de medição tipo HZ em alumínio</t>
  </si>
  <si>
    <t>Cabo isolado classe 750V, pvc - 70ºC, encordoamento classe 4, #2,5mm2 cor preta</t>
  </si>
  <si>
    <t>Cabo isolado classe 750V, pvc - 70ºC, encordoamento classe 4, #2,5mm2 cor azul-clara celeste</t>
  </si>
  <si>
    <t>Cabo isolado classe 750V, pvc - 70ºC, encordoamento classe 4, #2,5mm2 cor verde-amarela</t>
  </si>
  <si>
    <t>Placa de advertência padrão CELESC – “PERIGO! ALTA TENSÃO”</t>
  </si>
  <si>
    <t>Extintor de incêndio de CO2 – 6 kgf</t>
  </si>
  <si>
    <t>Fita isolante 19mm-20m</t>
  </si>
  <si>
    <t>Fita isolante para alta tensão, alto fusão 19mm-10m</t>
  </si>
  <si>
    <t>QGBT - 01 (Quadro Geral de Baixa Tensão) Montado conforme especificado no descritivo técnico e diagrama unifilar</t>
  </si>
  <si>
    <t>Cubiculo de Mt, classe 15Kv, de proteção geral com disjuntor Sf6-20Ka - 17,5, comando manual com 1 seccionadora em Sf6 a montante sensores de corrente e relé 50/51, 50/51N tipo Vip200 (incorporado auto alimentado) Ref. Coluna DM1-D Sfset Schneieder Eletric ou similar</t>
  </si>
  <si>
    <t>Janela tipo veneziana de ferro galvanizado a quente ou alumínio  dim. 100x107cm</t>
  </si>
  <si>
    <t>Caixa de inspeção aterramento dimensão 30x40cm</t>
  </si>
  <si>
    <t>Haste de aterramento tipo aço cobreado com expessura de cobre de 0,254mm, dimensão 5/8"x2400mm</t>
  </si>
  <si>
    <t>Cabo de cobre nú, encordoamento classe 2, #95,0mm²</t>
  </si>
  <si>
    <t>Tampa de Ferro padrão Celesc dim. 70x90cm com aro e incrição “Perigo! Eletricidade’</t>
  </si>
  <si>
    <t>Caixa de passagem em alvenaria dim. Interna 65x85x80cm</t>
  </si>
  <si>
    <t>Duto de FG á fogo diam. 4”x3m NBR 5598</t>
  </si>
  <si>
    <t>Luva de FG á fogo diam. 4” NBR 5598</t>
  </si>
  <si>
    <t>Curva de FG á fogo diam. 4”x90graus NBR 5598</t>
  </si>
  <si>
    <t>Tampa de ferro FG para canaleta de piso esp. 5mm</t>
  </si>
  <si>
    <t>Suporte para muflas em FG á fogo padrão Celesc</t>
  </si>
  <si>
    <t>Mufla classe 15 kV, tipo fita ou termocontrátil, #35mm2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</si>
  <si>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</si>
  <si>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</si>
  <si>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</si>
  <si>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</si>
  <si>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</si>
  <si>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</si>
  <si>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</si>
  <si>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</si>
  <si>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</si>
  <si>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</si>
  <si>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</si>
  <si>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</si>
  <si>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</si>
  <si>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</si>
  <si>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</si>
  <si>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</si>
  <si>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</si>
  <si>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</si>
  <si>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</si>
  <si>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</si>
  <si>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</si>
  <si>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</si>
  <si>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</si>
  <si>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</si>
  <si>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</si>
  <si>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</si>
  <si>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</si>
  <si>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</si>
  <si>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</si>
  <si>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</si>
  <si>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</si>
  <si>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</si>
  <si>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</si>
  <si>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>1.7.35</t>
  </si>
  <si>
    <t>1.7.36</t>
  </si>
  <si>
    <t>1.7.37</t>
  </si>
  <si>
    <t>1.7.38</t>
  </si>
  <si>
    <t>1.7.39</t>
  </si>
  <si>
    <t>1.7.40</t>
  </si>
  <si>
    <t>1.7.41</t>
  </si>
  <si>
    <t>1.7.42</t>
  </si>
  <si>
    <t>1.7.43</t>
  </si>
  <si>
    <t>1.7.44</t>
  </si>
  <si>
    <t>1.7.45</t>
  </si>
  <si>
    <t>1.7.46</t>
  </si>
  <si>
    <t>1.7.47</t>
  </si>
  <si>
    <t>1.7.48</t>
  </si>
  <si>
    <t>1.7.49</t>
  </si>
  <si>
    <t>1.7.50</t>
  </si>
  <si>
    <t>1.7.51</t>
  </si>
  <si>
    <t>1.7.52</t>
  </si>
  <si>
    <t>1.7.53</t>
  </si>
  <si>
    <t>1.7.54</t>
  </si>
  <si>
    <t>1.7.55</t>
  </si>
  <si>
    <t>1.7.56</t>
  </si>
  <si>
    <t>Derivação da rede</t>
  </si>
  <si>
    <t>Cabo de cobre nú, encordoamento classe 2, #35,0mm²</t>
  </si>
  <si>
    <t>Chave fusível unipolar classe 25 kV, 200 A</t>
  </si>
  <si>
    <t>Elo fusível de distribuição 80 k</t>
  </si>
  <si>
    <t>Alça pre-form.  distr ca/caa     2awg</t>
  </si>
  <si>
    <t>Armação secundaria 1 estribo</t>
  </si>
  <si>
    <t>Arruela quadr lisa d18X38X38X3mm</t>
  </si>
  <si>
    <t>Cabo al nu 7 fios ca     2awg</t>
  </si>
  <si>
    <t>kg</t>
  </si>
  <si>
    <t>Cabo cu isol. extra-flex 25mm² 750v</t>
  </si>
  <si>
    <t>Cabo cu nu meio duro 7 fios 25mm²</t>
  </si>
  <si>
    <t>Cartucho vermelho exp interna</t>
  </si>
  <si>
    <t>Conector cunha al cb 1/0-4awg cb 2awg</t>
  </si>
  <si>
    <t>Conector cunha cu+sn tipo I</t>
  </si>
  <si>
    <t>Conector cunha cu+sn tipo VII</t>
  </si>
  <si>
    <t>Fio aluminio nu recuzido 4awg</t>
  </si>
  <si>
    <t>Fita aluminio proteção 1X10mm²</t>
  </si>
  <si>
    <t>Haste aterr aco+cu d13mm 2400mm</t>
  </si>
  <si>
    <t>Isolador ancoragem polimerico 23,1kv</t>
  </si>
  <si>
    <t>Isolador pilar porc. vitrificada 23,1kv</t>
  </si>
  <si>
    <t>Isolador roldana porc d45mm 1,3kv</t>
  </si>
  <si>
    <t>Mao francesa perfilada aco 726mm</t>
  </si>
  <si>
    <t>Para raio distribuição 10ka 12kv</t>
  </si>
  <si>
    <t>Parafuso cab quad d16X125X80mm</t>
  </si>
  <si>
    <t>Parafuso cab quad d16X150X80mm</t>
  </si>
  <si>
    <t>Parafuso cab quad d16X200X120mm</t>
  </si>
  <si>
    <t>Parafuso cab quad d16X250X170mm</t>
  </si>
  <si>
    <t>Parafuso cab quad d16X300X220mm</t>
  </si>
  <si>
    <t>Pino fixação isolador pilar 140X60mm</t>
  </si>
  <si>
    <t>Poste concreto duplo t 10m   150daN</t>
  </si>
  <si>
    <t>Poste concreto duplo t 11m   600daN</t>
  </si>
  <si>
    <t>Suporte l chave/para raios</t>
  </si>
  <si>
    <t>Tora eucalipto pres d200X1000mm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</si>
  <si>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</si>
  <si>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</si>
  <si>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</si>
  <si>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</si>
  <si>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</si>
  <si>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</si>
  <si>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</si>
  <si>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</si>
  <si>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</si>
  <si>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</si>
  <si>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</si>
  <si>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</si>
  <si>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</si>
  <si>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</si>
  <si>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</si>
  <si>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</si>
  <si>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</si>
  <si>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</si>
  <si>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</si>
  <si>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</si>
  <si>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1.8.21</t>
  </si>
  <si>
    <t>1.8.22</t>
  </si>
  <si>
    <t>1.8.23</t>
  </si>
  <si>
    <t>1.8.24</t>
  </si>
  <si>
    <t>1.8.25</t>
  </si>
  <si>
    <t>1.8.26</t>
  </si>
  <si>
    <t>1.8.27</t>
  </si>
  <si>
    <t>1.8.28</t>
  </si>
  <si>
    <t>1.8.29</t>
  </si>
  <si>
    <t>1.8.30</t>
  </si>
  <si>
    <t>1.8.31</t>
  </si>
  <si>
    <t>1.8.32</t>
  </si>
  <si>
    <t>1.8.33</t>
  </si>
  <si>
    <t>1.8.34</t>
  </si>
  <si>
    <t>Alimentação da subestação</t>
  </si>
  <si>
    <t>Duto de FG á fogo diam. 4”x6m NBR 5598</t>
  </si>
  <si>
    <t>Mufla classe 25 kV, tipo fita ou termocontrátil, #35mm2</t>
  </si>
  <si>
    <t>Cabo isolado classe 0,6/1kV, EPR - 90ºC, encordoamento classe 2, #25,0mm2, cor azul-clara celeste</t>
  </si>
  <si>
    <t>Pára-raios de distribuição tipo válvula, 21 a 25 kV, 10 kA</t>
  </si>
  <si>
    <t>Cruzeta de concreto 400daN, 2400x112,5x90mm</t>
  </si>
  <si>
    <t>Mão-francesa plana, FG á fogo dim. 723mm</t>
  </si>
  <si>
    <t>Sela para cruzeta, GF á fogo</t>
  </si>
  <si>
    <t>Cinta de FG á fogo diam. 220mm</t>
  </si>
  <si>
    <t>Duto de pvc flexível tipo Kanafléx diam. 4”</t>
  </si>
  <si>
    <t>Plaquetas de identificação para cabos de média tensão (1,2,3,4)</t>
  </si>
  <si>
    <t>pc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</si>
  <si>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</si>
  <si>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</si>
  <si>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</si>
  <si>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</si>
  <si>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</si>
  <si>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</si>
  <si>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</si>
  <si>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</si>
  <si>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</si>
  <si>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</si>
  <si>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</si>
  <si>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</si>
  <si>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</si>
  <si>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</si>
  <si>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</si>
  <si>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</si>
  <si>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</si>
  <si>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</si>
  <si>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</si>
  <si>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</si>
  <si>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</si>
  <si>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</si>
  <si>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</si>
  <si>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INSTALAÇÕES HIDROSSANITÁRIAS</t>
  </si>
  <si>
    <t>Alimentação</t>
  </si>
  <si>
    <t>Chave-bóia para reservatório de água</t>
  </si>
  <si>
    <t>un</t>
  </si>
  <si>
    <t>Moto-bomba Schneider BC 92 - potência = 1,5 CV</t>
  </si>
  <si>
    <t>Adaptador soldável com flanges livres para caixa d'água 50mm x 1.1/2"</t>
  </si>
  <si>
    <t>Registro de gaveta 1.1/2"</t>
  </si>
  <si>
    <t>Tubo de PVC rígido soldável, inclusive conexões - 50mm</t>
  </si>
  <si>
    <t>Água Fria</t>
  </si>
  <si>
    <t>Tubo de PVC rígido soldável, inclusive conexões - 25mm</t>
  </si>
  <si>
    <t>Tubo de PVC rígido soldável, inclusive conexões - 32mm</t>
  </si>
  <si>
    <t>Tubo de PVC rígido soldável, inclusive conexões - 60mm</t>
  </si>
  <si>
    <t>Tubo de PVC rígido soldável, inclusive conexões - 75mm</t>
  </si>
  <si>
    <t>Registro de gaveta com canopla cromada - 3/4"</t>
  </si>
  <si>
    <t>Registro de gaveta com canopla cromada - 1"</t>
  </si>
  <si>
    <t>Registro de gaveta bruto - 1.1/2"</t>
  </si>
  <si>
    <t>Registro de gaveta bruto - 2"</t>
  </si>
  <si>
    <t>Registro de pressão com canopla cromada - 3/4"</t>
  </si>
  <si>
    <t>Esgoto</t>
  </si>
  <si>
    <t>Tubo de PVC rígido para esgoto, inclusive conexões - 40mm</t>
  </si>
  <si>
    <t>Tubo de PVC rígido para esgoto, inclusive conexões - 50mm</t>
  </si>
  <si>
    <t>Tubo de PVC rígido para esgoto, inclusive conexões - 75mm</t>
  </si>
  <si>
    <t>Tubo de PVC rígido para esgoto, inclusive conexões - 100mm</t>
  </si>
  <si>
    <t>Tubo de PVC rígido para esgoto, inclusive conexões - 150mm</t>
  </si>
  <si>
    <t>Caixa sifonada com grelha redonda - 100x100x50mm</t>
  </si>
  <si>
    <t>Caixa sifonada com grelha redonda - 150x150x50mm</t>
  </si>
  <si>
    <t>Ralo sifonado com grelha redonda - 100x40mm</t>
  </si>
  <si>
    <t>Caixa de gordura - 60x60cm</t>
  </si>
  <si>
    <t>Caixa de inspeção para esgoto - 60x60cm</t>
  </si>
  <si>
    <t>INSTALAÇÕES DE COMBATE À INCÊNDIO</t>
  </si>
  <si>
    <t>Bombas</t>
  </si>
  <si>
    <t>Tubulação de ferro galvanizado</t>
  </si>
  <si>
    <t>Tubo de aço galvanizado, inclusive conexões - Ø 2.1/2"</t>
  </si>
  <si>
    <t>Hidrantes</t>
  </si>
  <si>
    <t>Hidrante de coluna, completo</t>
  </si>
  <si>
    <t>Hidrante de recalque, completo</t>
  </si>
  <si>
    <t>Extintores</t>
  </si>
  <si>
    <t>Extintor de incêndio - PQS 6kg</t>
  </si>
  <si>
    <t>Skid completo com registros, interligações ao reservatório, pressostatos, vaso de expansão, quadro elétrico e demais acessórios para ligaçoes e funcionamento, equipado com bomba elétrica Schneider BC 21 - Pot.: 4 CV, bomba combustão 7cv, e joquey de 1,5cv</t>
  </si>
  <si>
    <t>Tubo de aço galvanizado, inclusive conexões - Ø 3"</t>
  </si>
  <si>
    <t>Registro de ângulo - º 3"</t>
  </si>
  <si>
    <t xml:space="preserve">Eletroduto PVC rigido roscavel 3/4" </t>
  </si>
  <si>
    <t xml:space="preserve">Bloco autonomo iluminacao emergencia - SAIDA </t>
  </si>
  <si>
    <t xml:space="preserve">Bloco autonomo iluminacao emergencia - SAIDA com seta p/ direita </t>
  </si>
  <si>
    <t>Bloco autonomo iluminacao emergencia - SAIDA com seta p/ esquerda</t>
  </si>
  <si>
    <t>Cabo de cobre Nu 50 mm²</t>
  </si>
  <si>
    <t>Cabo de alumínio Nu 70mm²</t>
  </si>
  <si>
    <t>Caixa de inspeção em concreto com tampa 30x40cm.</t>
  </si>
  <si>
    <t xml:space="preserve">Haste de terra 5/8 x 3.00 m </t>
  </si>
  <si>
    <t xml:space="preserve">Barra chata condutora de alumínio (3/4"x1/4") </t>
  </si>
  <si>
    <t>Sistema eletrico preventivo de incêndio</t>
  </si>
  <si>
    <t>Sistema completo de alarme de incendio, endereçavel analógico, com acionadores, detectores, cabos, acessórios.</t>
  </si>
  <si>
    <t xml:space="preserve">Bloco autonomo p/ iluminacao emergencia </t>
  </si>
  <si>
    <t xml:space="preserve">CAIXA E TOMADAS </t>
  </si>
  <si>
    <t>Caixa de PVC RÍG. De embutir (4x2")</t>
  </si>
  <si>
    <t>Caixa de  condulete de  PVC RÍG. (4x2") para Ø1"</t>
  </si>
  <si>
    <t>Caixa de passagem padrão Telebrás de bobrepor N°2 (20x20x12)cm em alumínio, c;/ porta de na abrir</t>
  </si>
  <si>
    <t>Caixa de passagem padrão Telebrás de bobrepor N°3(40x40x12)cm em alumínio, c;/ porta de na abrir</t>
  </si>
  <si>
    <t>Caixa de passagem padrão Telebrás de bobrepor N°5(80x80x12)cm em alumínio, c;/ porta de na abrir</t>
  </si>
  <si>
    <t>Tomada com 01 conector RJ-45, categ. 6,  fêmea, em placa  modular  (4x2")</t>
  </si>
  <si>
    <t>Tomada com 02 conector RJ-45, categ. 6,  fêmea, em placa  modular  (4x2")</t>
  </si>
  <si>
    <t xml:space="preserve"> POE</t>
  </si>
  <si>
    <t>Abraçadeira com parafuso - Ø1"</t>
  </si>
  <si>
    <t xml:space="preserve">Eletroduto PVC flexível – seção circular, corrugado, elevada resistência à compressão diametral, alta resistência ao impacto, antí-chamas, impermeável, facilidade de curvatura, simples manipulação e maior leveza – Ø1" </t>
  </si>
  <si>
    <t>EQUIPAMENTOS E ACESSÓRIOS</t>
  </si>
  <si>
    <t>Sonofletor acustico de som 6" (50W), de embutir no teto</t>
  </si>
  <si>
    <t>Trafo de linha 70 volts, com potênciômetro  para som ambiente</t>
  </si>
  <si>
    <t>Régua de tomada, com 06 tomadas NBR 14136 10A (2P+T)</t>
  </si>
  <si>
    <t>Central de som completa com CD Player, Central equalizadora/ amplificador e microfones, ou equivalente</t>
  </si>
  <si>
    <t>Eletrocalha galvanizada lisa com tampa de pressão com divisor - (100x50)mm em barra de 3m</t>
  </si>
  <si>
    <t>Emenda interna lisa para eletrocalha - (100x50)mm</t>
  </si>
  <si>
    <t>Curva de inversão 90º para eletrocalha galvanizada perfurada - (100x50)mm</t>
  </si>
  <si>
    <t>Curva horizonntal 90º para eletrocalha galvanizada perfurada - (100x50)mm</t>
  </si>
  <si>
    <t>Te horizonntal para eletrocalha galvanizada perfurada - (100x50)mm</t>
  </si>
  <si>
    <t>Flange para ligação em painel - (100x50)mm</t>
  </si>
  <si>
    <t>Saída simples de eletrocalha 50mm para eletroduto Ø1"</t>
  </si>
  <si>
    <t>Suporte horizontal parav eletrocalha (100x50)mm</t>
  </si>
  <si>
    <t>Cabo de fibra óptica com 02 vias</t>
  </si>
  <si>
    <t>Cabo telefônico CI-50-10</t>
  </si>
  <si>
    <t>Cabo  UTP-4P, categ. 6</t>
  </si>
  <si>
    <t>Cabo blindado 2,5mm2 com 04 vias, para som ambiente</t>
  </si>
  <si>
    <t>1.8</t>
  </si>
  <si>
    <t>1.9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</si>
  <si>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</si>
  <si>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</si>
  <si>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</si>
  <si>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</si>
  <si>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</si>
  <si>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</si>
  <si>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</si>
  <si>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</si>
  <si>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</si>
  <si>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</si>
  <si>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</si>
  <si>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</si>
  <si>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</si>
  <si>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</si>
  <si>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</si>
  <si>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</si>
  <si>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</si>
  <si>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</si>
  <si>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</si>
  <si>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</si>
  <si>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</si>
  <si>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</si>
  <si>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3.1</t>
  </si>
  <si>
    <t>3.1.1</t>
  </si>
  <si>
    <t>3.2</t>
  </si>
  <si>
    <t>3.3</t>
  </si>
  <si>
    <t>3.4</t>
  </si>
  <si>
    <t>3.5</t>
  </si>
  <si>
    <t>3.2.1</t>
  </si>
  <si>
    <t>3.2.2</t>
  </si>
  <si>
    <t>3.2.3</t>
  </si>
  <si>
    <t>3.3.1</t>
  </si>
  <si>
    <t>3.3.2</t>
  </si>
  <si>
    <t>3.4.1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</si>
  <si>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</si>
  <si>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</si>
  <si>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</si>
  <si>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</si>
  <si>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</si>
  <si>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</si>
  <si>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</si>
  <si>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</si>
  <si>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</si>
  <si>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</si>
  <si>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</si>
  <si>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COMUNICAÇÃO</t>
  </si>
  <si>
    <t>4.1</t>
  </si>
  <si>
    <t>4.1.1</t>
  </si>
  <si>
    <t>4.4.4</t>
  </si>
  <si>
    <t>4.1.2</t>
  </si>
  <si>
    <t>4.1.3</t>
  </si>
  <si>
    <t>4.1.4</t>
  </si>
  <si>
    <t>4.1.5</t>
  </si>
  <si>
    <t>4.1.6</t>
  </si>
  <si>
    <t>4.1.7</t>
  </si>
  <si>
    <t>4.2</t>
  </si>
  <si>
    <t>4.3</t>
  </si>
  <si>
    <t>4.2.1</t>
  </si>
  <si>
    <t>4.2.5</t>
  </si>
  <si>
    <t>4.2.2</t>
  </si>
  <si>
    <t>4.3.3</t>
  </si>
  <si>
    <t>4.2.3</t>
  </si>
  <si>
    <t>4.2.4</t>
  </si>
  <si>
    <t>4.3.1</t>
  </si>
  <si>
    <t>4.3.2</t>
  </si>
  <si>
    <t>4.3.4</t>
  </si>
  <si>
    <t>4.4</t>
  </si>
  <si>
    <t>4.4.1</t>
  </si>
  <si>
    <t>4.4.2</t>
  </si>
  <si>
    <t>4.4.3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</si>
  <si>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</si>
  <si>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</si>
  <si>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</si>
  <si>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</si>
  <si>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</si>
  <si>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</si>
  <si>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</si>
  <si>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</si>
  <si>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</si>
  <si>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</si>
  <si>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</si>
  <si>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</si>
  <si>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</si>
  <si>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</si>
  <si>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4.5</t>
  </si>
  <si>
    <t>4.5.1</t>
  </si>
  <si>
    <t>4.5.2</t>
  </si>
  <si>
    <t>4.5.3</t>
  </si>
  <si>
    <t>4.5.4</t>
  </si>
  <si>
    <t>Luminária tipo com módulo LED de 40 W tipo industrial 120x20cm</t>
  </si>
  <si>
    <t>Cabo isolado classe 0,6/1kV, EPR - 90ºC, encordoamento classe 2, #240mm2, cor branco</t>
  </si>
  <si>
    <t>Cabo isolado classe 0,6/1kV, EPR - 90ºC, encordoamento classe 2, #240mm2, cor vermelho</t>
  </si>
  <si>
    <t>Cabo isolado classe 750V, PVC - 70ºC, encordoamento classe 4, #150mm2 cor verde-amarela</t>
  </si>
  <si>
    <t>Cabo isolado classe 0,6/1kV, EPR - 90ºC, encordoamento classe 2, #70mm2, cor preta</t>
  </si>
  <si>
    <t>Cabo isolado classe 0,6/1kV, EPR - 90ºC, encordoamento classe 2, #70mm2, cor branco</t>
  </si>
  <si>
    <t>Cabo isolado classe 0,6/1kV, EPR - 90ºC, encordoamento classe 2, #70mm2, cor vermelho</t>
  </si>
  <si>
    <t>Cabo isolado classe 0,6/1kV, EPR - 90ºC, encordoamento classe 4,  #70mm2, cor azul-clara celeste</t>
  </si>
  <si>
    <t>1.7.17</t>
  </si>
  <si>
    <t>Cabo isolado classe 750V, PVC - 70ºC, encordoamento classe 4, #35mm2 cor verde-amarela</t>
  </si>
  <si>
    <t>Cabo isolado classe 0,6/1kV, EPR - 90ºC, encordoamento classe 2, #35mm2, cor preta</t>
  </si>
  <si>
    <t>Cabo isolado classe 0,6/1kV, EPR - 90ºC, encordoamento classe 2, #35mm2, cor branco</t>
  </si>
  <si>
    <t>Cabo isolado classe 0,6/1kV, EPR - 90ºC, encordoamento classe 2, #35mm2, cor vermelho</t>
  </si>
  <si>
    <t>Cabo isolado classe 0,6/1kV, EPR - 90ºC, encordoamento classe 4,  #35mm2, cor azul-clara celeste</t>
  </si>
  <si>
    <t>Cabo isolado classe 750V, PVC - 70ºC, encordoamento classe 4, #25mm2 cor verde-amarela</t>
  </si>
  <si>
    <t>Condulete ferro galvanizado diâmetro 3/4”  multisaídas</t>
  </si>
  <si>
    <t>Porta de acesso ao transformador tipo veneziana, de ferro galvanizado a quente ou alumínio, duas folhas de 220x100cm, com fecho interno, abertura para o lado externo da subestação</t>
  </si>
  <si>
    <t>m2</t>
  </si>
  <si>
    <t>Porta de acesso ao transformador tipo veneziana, de ferro galvanizado a quente ou alumínio, uma folha de 220x80cm, com fecho interno, abertura para o lado externo da subestação</t>
  </si>
  <si>
    <t>Quadro de tela construído com cantoneira de ferro, galvanizado a quente, seção  11/2”x11/2”x3/16”, dimensão conforme projeto, com painel de tela malha 30x30mm nº 12 BWG. Deverá conter, interno a este quadro, porta de tela com fecho e dispositivo de lacre dimensão 100x210cm de1 folha (ver desenho específico) ou recorte para disjuntor.</t>
  </si>
  <si>
    <t>Janela tipo veneziana de ferro galvanizado a quente ou alumínio  dim. 200x70cm</t>
  </si>
  <si>
    <t>Janela de vidro aramado  dim. 150x60cm</t>
  </si>
  <si>
    <t>Caixa de passagem em alvenaria dim. Interna 85x65x80cm</t>
  </si>
  <si>
    <t>Duto antichama tipo PEAD diam 4"</t>
  </si>
  <si>
    <t>Tapete de borracha classe 25 kV 1mx0,8m</t>
  </si>
  <si>
    <t>Armario de EPIS</t>
  </si>
  <si>
    <t>Chave seccionadora tripolar 630 A classe 25 kV abertura sob carga com mola de fechamento ultra rápido com base e fusíveis HH 20 A - completa com manoplas, braço, fecho kirk etc</t>
  </si>
  <si>
    <t>Chave seccionadora tripolar 630 A classe 25 kV abertura sem carga com base e fusíveis HH 20 A - completa com manoplas, braço, fecho kirk etc</t>
  </si>
  <si>
    <t>Cabo isolado classe 25kV, EPR - 90ºC, encordoamento classe 2, # 35,0mm2, cor preta</t>
  </si>
  <si>
    <t>Poste concreto circular t 11m   600daN</t>
  </si>
  <si>
    <r>
      <t>Jass</t>
    </r>
    <r>
      <rPr>
        <sz val="18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Joinville  arquitetos  associados</t>
    </r>
  </si>
  <si>
    <t>CLIENTE:</t>
  </si>
  <si>
    <t>LOCAL:</t>
  </si>
  <si>
    <t>Rua Sete de setembro</t>
  </si>
  <si>
    <t>DATA:</t>
  </si>
  <si>
    <t>Reformulação do Teatro do CIC - Timbó</t>
  </si>
  <si>
    <t>Fundação Cultural de Timbó</t>
  </si>
  <si>
    <t>NOTAS: Orçamento elétrico, hidrossanitário, combate à incêndio e comunicação.</t>
  </si>
  <si>
    <t xml:space="preserve">TOTAL </t>
  </si>
  <si>
    <t xml:space="preserve">BDI (25%) </t>
  </si>
  <si>
    <t xml:space="preserve">TOTAL GERAL </t>
  </si>
  <si>
    <t xml:space="preserve">Referência para orçamento: SINAPI - Sistema Nacional de Pesquisa de Custos e índices da Construção Civil 1. Data de emissão: 16/08/2019. Referência técnica: 10/08/2019 </t>
  </si>
  <si>
    <t>Outubro de 2019. Revisão 09.01.2020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</si>
</sst>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\-_);_(@_)"/>
    <numFmt numFmtId="171" formatCode="_(* #,##0.00_);_(* \(#,##0.00\);_(* \-??_);_(@_)"/>
    <numFmt numFmtId="172" formatCode="0.0000"/>
    <numFmt numFmtId="173" formatCode="0.000"/>
    <numFmt numFmtId="174" formatCode="#,##0.00_ ;\-#,##0.00\ "/>
    <numFmt numFmtId="175" formatCode="0.000000"/>
    <numFmt numFmtId="176" formatCode="0.00000"/>
    <numFmt numFmtId="177" formatCode="&quot;R$&quot;\ #,##0.00"/>
    <numFmt numFmtId="178" formatCode="_(* #,##0.0_);_(* \(#,##0.0\);_(* \-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(* #,##0.00_);_(* \(#,##0.00\);_(* &quot;-&quot;??_);_(@_)"/>
  </numFmts>
  <fonts count="57">
    <font>
      <sz val="10"/>
      <name val="Times New Roman"/>
      <family val="1"/>
    </font>
    <font>
      <sz val="10"/>
      <name val="Arial"/>
      <family val="0"/>
    </font>
    <font>
      <sz val="9"/>
      <name val="Arial Black"/>
      <family val="2"/>
    </font>
    <font>
      <sz val="9"/>
      <color indexed="8"/>
      <name val="Arial Black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b/>
      <i/>
      <sz val="8"/>
      <name val="Tahoma"/>
      <family val="2"/>
    </font>
    <font>
      <b/>
      <i/>
      <sz val="8"/>
      <color indexed="23"/>
      <name val="Tahoma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Black"/>
      <family val="2"/>
    </font>
    <font>
      <b/>
      <sz val="28"/>
      <name val="Sylfaen"/>
      <family val="1"/>
    </font>
    <font>
      <sz val="18"/>
      <name val="Sylfaen"/>
      <family val="1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A67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9" fillId="20" borderId="5" applyNumberFormat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4" fontId="6" fillId="0" borderId="12" xfId="0" applyNumberFormat="1" applyFont="1" applyBorder="1" applyAlignment="1">
      <alignment vertical="center"/>
    </xf>
    <xf numFmtId="0" fontId="0" fillId="32" borderId="0" xfId="0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shrinkToFit="1"/>
    </xf>
    <xf numFmtId="0" fontId="4" fillId="0" borderId="13" xfId="0" applyFont="1" applyBorder="1" applyAlignment="1" applyProtection="1">
      <alignment horizontal="center" vertical="top" shrinkToFit="1"/>
      <protection locked="0"/>
    </xf>
    <xf numFmtId="170" fontId="0" fillId="0" borderId="13" xfId="0" applyNumberFormat="1" applyFont="1" applyBorder="1" applyAlignment="1" applyProtection="1">
      <alignment horizontal="center" vertical="center"/>
      <protection locked="0"/>
    </xf>
    <xf numFmtId="171" fontId="0" fillId="0" borderId="13" xfId="0" applyNumberFormat="1" applyFont="1" applyBorder="1" applyAlignment="1" applyProtection="1">
      <alignment horizontal="center" vertical="top" shrinkToFit="1"/>
      <protection locked="0"/>
    </xf>
    <xf numFmtId="39" fontId="4" fillId="0" borderId="13" xfId="0" applyNumberFormat="1" applyFont="1" applyBorder="1" applyAlignment="1" applyProtection="1">
      <alignment horizontal="center" vertical="top" shrinkToFit="1"/>
      <protection locked="0"/>
    </xf>
    <xf numFmtId="0" fontId="4" fillId="33" borderId="13" xfId="0" applyFont="1" applyFill="1" applyBorder="1" applyAlignment="1">
      <alignment horizontal="center" vertical="top" shrinkToFit="1"/>
    </xf>
    <xf numFmtId="0" fontId="0" fillId="33" borderId="13" xfId="0" applyFont="1" applyFill="1" applyBorder="1" applyAlignment="1" applyProtection="1">
      <alignment horizontal="center" vertical="top" shrinkToFi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center" vertical="top" shrinkToFit="1"/>
      <protection locked="0"/>
    </xf>
    <xf numFmtId="170" fontId="0" fillId="33" borderId="13" xfId="0" applyNumberFormat="1" applyFont="1" applyFill="1" applyBorder="1" applyAlignment="1" applyProtection="1">
      <alignment horizontal="center" vertical="center"/>
      <protection locked="0"/>
    </xf>
    <xf numFmtId="171" fontId="0" fillId="33" borderId="13" xfId="0" applyNumberFormat="1" applyFont="1" applyFill="1" applyBorder="1" applyAlignment="1" applyProtection="1">
      <alignment horizontal="center" vertical="top" shrinkToFit="1"/>
      <protection locked="0"/>
    </xf>
    <xf numFmtId="39" fontId="4" fillId="33" borderId="13" xfId="0" applyNumberFormat="1" applyFont="1" applyFill="1" applyBorder="1" applyAlignment="1" applyProtection="1">
      <alignment horizontal="center" vertical="top" shrinkToFit="1"/>
      <protection locked="0"/>
    </xf>
    <xf numFmtId="0" fontId="3" fillId="34" borderId="1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top" shrinkToFi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  <xf numFmtId="171" fontId="0" fillId="0" borderId="13" xfId="0" applyNumberFormat="1" applyBorder="1" applyAlignment="1" applyProtection="1">
      <alignment horizontal="center" vertical="top" shrinkToFit="1"/>
      <protection locked="0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 applyProtection="1">
      <alignment horizontal="justify" vertical="top" wrapText="1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43" fontId="9" fillId="0" borderId="13" xfId="60" applyFont="1" applyBorder="1" applyAlignment="1" applyProtection="1">
      <alignment horizontal="center" vertical="top" shrinkToFit="1"/>
      <protection locked="0"/>
    </xf>
    <xf numFmtId="0" fontId="0" fillId="33" borderId="13" xfId="0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34" borderId="13" xfId="0" applyFill="1" applyBorder="1" applyAlignment="1" applyProtection="1">
      <alignment horizontal="center" vertical="top" shrinkToFit="1"/>
      <protection locked="0"/>
    </xf>
    <xf numFmtId="0" fontId="10" fillId="34" borderId="13" xfId="0" applyFont="1" applyFill="1" applyBorder="1" applyAlignment="1">
      <alignment vertical="top"/>
    </xf>
    <xf numFmtId="43" fontId="10" fillId="34" borderId="13" xfId="60" applyFont="1" applyFill="1" applyBorder="1" applyAlignment="1">
      <alignment horizontal="center" vertical="top"/>
    </xf>
    <xf numFmtId="43" fontId="10" fillId="34" borderId="13" xfId="60" applyFont="1" applyFill="1" applyBorder="1" applyAlignment="1">
      <alignment vertical="top"/>
    </xf>
    <xf numFmtId="0" fontId="0" fillId="33" borderId="13" xfId="0" applyFill="1" applyBorder="1" applyAlignment="1" applyProtection="1">
      <alignment horizontal="center" vertical="top" shrinkToFit="1"/>
      <protection locked="0"/>
    </xf>
    <xf numFmtId="0" fontId="10" fillId="33" borderId="13" xfId="0" applyFont="1" applyFill="1" applyBorder="1" applyAlignment="1">
      <alignment vertical="top"/>
    </xf>
    <xf numFmtId="43" fontId="11" fillId="33" borderId="13" xfId="60" applyFont="1" applyFill="1" applyBorder="1" applyAlignment="1">
      <alignment horizontal="center" vertical="top"/>
    </xf>
    <xf numFmtId="43" fontId="11" fillId="33" borderId="13" xfId="60" applyFont="1" applyFill="1" applyBorder="1" applyAlignment="1">
      <alignment vertical="top"/>
    </xf>
    <xf numFmtId="0" fontId="9" fillId="0" borderId="13" xfId="0" applyFont="1" applyBorder="1" applyAlignment="1">
      <alignment horizontal="justify" vertical="top"/>
    </xf>
    <xf numFmtId="43" fontId="9" fillId="0" borderId="13" xfId="60" applyFont="1" applyBorder="1" applyAlignment="1">
      <alignment horizontal="center" vertical="top"/>
    </xf>
    <xf numFmtId="43" fontId="9" fillId="0" borderId="13" xfId="60" applyFont="1" applyBorder="1" applyAlignment="1">
      <alignment vertical="top"/>
    </xf>
    <xf numFmtId="0" fontId="10" fillId="33" borderId="13" xfId="0" applyFont="1" applyFill="1" applyBorder="1" applyAlignment="1">
      <alignment horizontal="justify" vertical="top"/>
    </xf>
    <xf numFmtId="43" fontId="9" fillId="33" borderId="13" xfId="60" applyFont="1" applyFill="1" applyBorder="1" applyAlignment="1">
      <alignment horizontal="center" vertical="top"/>
    </xf>
    <xf numFmtId="43" fontId="9" fillId="34" borderId="13" xfId="60" applyFont="1" applyFill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right" vertical="center"/>
    </xf>
    <xf numFmtId="39" fontId="4" fillId="0" borderId="15" xfId="0" applyNumberFormat="1" applyFont="1" applyBorder="1" applyAlignment="1">
      <alignment horizontal="center" vertical="top" shrinkToFit="1"/>
    </xf>
    <xf numFmtId="39" fontId="4" fillId="33" borderId="15" xfId="0" applyNumberFormat="1" applyFont="1" applyFill="1" applyBorder="1" applyAlignment="1">
      <alignment horizontal="center" vertical="top" shrinkToFit="1"/>
    </xf>
    <xf numFmtId="39" fontId="4" fillId="0" borderId="16" xfId="0" applyNumberFormat="1" applyFont="1" applyBorder="1" applyAlignment="1">
      <alignment horizontal="center" vertical="top" shrinkToFit="1"/>
    </xf>
    <xf numFmtId="39" fontId="4" fillId="0" borderId="14" xfId="0" applyNumberFormat="1" applyFont="1" applyBorder="1" applyAlignment="1">
      <alignment horizontal="center" vertical="top" shrinkToFit="1"/>
    </xf>
    <xf numFmtId="39" fontId="6" fillId="0" borderId="14" xfId="0" applyNumberFormat="1" applyFont="1" applyBorder="1" applyAlignment="1">
      <alignment vertical="center"/>
    </xf>
    <xf numFmtId="0" fontId="7" fillId="35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horizontal="center" vertical="top" shrinkToFit="1"/>
    </xf>
    <xf numFmtId="0" fontId="0" fillId="33" borderId="13" xfId="0" applyFill="1" applyBorder="1" applyAlignment="1" applyProtection="1">
      <alignment horizontal="left" vertical="top" wrapText="1"/>
      <protection locked="0"/>
    </xf>
    <xf numFmtId="170" fontId="0" fillId="33" borderId="13" xfId="0" applyNumberFormat="1" applyFill="1" applyBorder="1" applyAlignment="1" applyProtection="1">
      <alignment horizontal="center" vertical="center"/>
      <protection locked="0"/>
    </xf>
    <xf numFmtId="171" fontId="0" fillId="33" borderId="13" xfId="0" applyNumberFormat="1" applyFill="1" applyBorder="1" applyAlignment="1" applyProtection="1">
      <alignment horizontal="center" vertical="top" shrinkToFit="1"/>
      <protection locked="0"/>
    </xf>
    <xf numFmtId="0" fontId="6" fillId="33" borderId="13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>
      <alignment horizontal="center" vertical="top" shrinkToFit="1"/>
    </xf>
    <xf numFmtId="39" fontId="4" fillId="34" borderId="13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7" xfId="0" applyBorder="1" applyAlignment="1" applyProtection="1">
      <alignment horizontal="center" vertical="top" shrinkToFi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3" fillId="33" borderId="13" xfId="0" applyFont="1" applyFill="1" applyBorder="1" applyAlignment="1">
      <alignment horizontal="center" vertical="top" shrinkToFit="1"/>
    </xf>
    <xf numFmtId="0" fontId="6" fillId="33" borderId="13" xfId="0" applyFont="1" applyFill="1" applyBorder="1" applyAlignment="1" applyProtection="1">
      <alignment horizontal="center" vertical="top" shrinkToFit="1"/>
      <protection locked="0"/>
    </xf>
    <xf numFmtId="39" fontId="13" fillId="33" borderId="15" xfId="0" applyNumberFormat="1" applyFont="1" applyFill="1" applyBorder="1" applyAlignment="1">
      <alignment horizontal="center" vertical="top" shrinkToFit="1"/>
    </xf>
    <xf numFmtId="39" fontId="14" fillId="33" borderId="15" xfId="0" applyNumberFormat="1" applyFont="1" applyFill="1" applyBorder="1" applyAlignment="1">
      <alignment horizontal="center" vertical="top" shrinkToFit="1"/>
    </xf>
    <xf numFmtId="39" fontId="13" fillId="33" borderId="14" xfId="0" applyNumberFormat="1" applyFont="1" applyFill="1" applyBorder="1" applyAlignment="1">
      <alignment horizontal="center" vertical="top" shrinkToFit="1"/>
    </xf>
    <xf numFmtId="39" fontId="6" fillId="33" borderId="14" xfId="0" applyNumberFormat="1" applyFont="1" applyFill="1" applyBorder="1" applyAlignment="1">
      <alignment horizontal="center" vertical="center"/>
    </xf>
    <xf numFmtId="39" fontId="15" fillId="34" borderId="15" xfId="0" applyNumberFormat="1" applyFont="1" applyFill="1" applyBorder="1" applyAlignment="1">
      <alignment horizontal="center" vertical="top" shrinkToFit="1"/>
    </xf>
    <xf numFmtId="174" fontId="16" fillId="34" borderId="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0" fillId="36" borderId="20" xfId="0" applyFont="1" applyFill="1" applyBorder="1" applyAlignment="1">
      <alignment vertical="center" wrapText="1"/>
    </xf>
    <xf numFmtId="0" fontId="20" fillId="36" borderId="21" xfId="0" applyFont="1" applyFill="1" applyBorder="1" applyAlignment="1">
      <alignment vertical="center" wrapText="1"/>
    </xf>
    <xf numFmtId="0" fontId="20" fillId="36" borderId="0" xfId="0" applyFont="1" applyFill="1" applyAlignment="1">
      <alignment vertical="center" wrapText="1"/>
    </xf>
    <xf numFmtId="0" fontId="20" fillId="36" borderId="22" xfId="0" applyFont="1" applyFill="1" applyBorder="1" applyAlignment="1">
      <alignment vertical="center" wrapText="1"/>
    </xf>
    <xf numFmtId="0" fontId="20" fillId="36" borderId="23" xfId="0" applyFont="1" applyFill="1" applyBorder="1" applyAlignment="1">
      <alignment vertical="center" wrapText="1"/>
    </xf>
    <xf numFmtId="0" fontId="20" fillId="36" borderId="24" xfId="0" applyFont="1" applyFill="1" applyBorder="1" applyAlignment="1">
      <alignment vertical="center" wrapText="1"/>
    </xf>
    <xf numFmtId="174" fontId="15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9" fontId="4" fillId="0" borderId="18" xfId="0" applyNumberFormat="1" applyFont="1" applyBorder="1" applyAlignment="1" applyProtection="1">
      <alignment horizontal="center" vertical="top" shrinkToFit="1"/>
      <protection locked="0"/>
    </xf>
    <xf numFmtId="39" fontId="4" fillId="0" borderId="19" xfId="0" applyNumberFormat="1" applyFont="1" applyBorder="1" applyAlignment="1" applyProtection="1">
      <alignment horizontal="center" vertical="top" shrinkToFit="1"/>
      <protection locked="0"/>
    </xf>
    <xf numFmtId="39" fontId="4" fillId="0" borderId="13" xfId="0" applyNumberFormat="1" applyFont="1" applyBorder="1" applyAlignment="1">
      <alignment horizontal="center" vertical="top" shrinkToFi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17" fillId="36" borderId="25" xfId="0" applyFont="1" applyFill="1" applyBorder="1" applyAlignment="1">
      <alignment horizontal="center" vertical="top" wrapText="1"/>
    </xf>
    <xf numFmtId="0" fontId="17" fillId="36" borderId="20" xfId="0" applyFont="1" applyFill="1" applyBorder="1" applyAlignment="1">
      <alignment horizontal="center" vertical="top" wrapText="1"/>
    </xf>
    <xf numFmtId="0" fontId="17" fillId="36" borderId="11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horizontal="center" vertical="top" wrapText="1"/>
    </xf>
    <xf numFmtId="0" fontId="19" fillId="36" borderId="25" xfId="0" applyFont="1" applyFill="1" applyBorder="1" applyAlignment="1">
      <alignment horizontal="left" vertical="center" wrapText="1"/>
    </xf>
    <xf numFmtId="0" fontId="19" fillId="36" borderId="21" xfId="0" applyFont="1" applyFill="1" applyBorder="1" applyAlignment="1">
      <alignment horizontal="left" vertical="center" wrapText="1"/>
    </xf>
    <xf numFmtId="0" fontId="19" fillId="36" borderId="27" xfId="0" applyFont="1" applyFill="1" applyBorder="1" applyAlignment="1">
      <alignment horizontal="left" vertical="center" wrapText="1"/>
    </xf>
    <xf numFmtId="0" fontId="19" fillId="36" borderId="22" xfId="0" applyFont="1" applyFill="1" applyBorder="1" applyAlignment="1">
      <alignment horizontal="left" vertical="center" wrapText="1"/>
    </xf>
    <xf numFmtId="0" fontId="19" fillId="36" borderId="26" xfId="0" applyFont="1" applyFill="1" applyBorder="1" applyAlignment="1">
      <alignment horizontal="left" vertical="center" wrapText="1"/>
    </xf>
    <xf numFmtId="0" fontId="19" fillId="36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84"/>
  <sheetViews>
    <sheetView showGridLines="0" showZeros="0" tabSelected="1" zoomScale="89" zoomScaleNormal="89" zoomScaleSheetLayoutView="106" zoomScalePageLayoutView="0" workbookViewId="0" topLeftCell="A325">
      <selection activeCell="K355" sqref="K355:L355"/>
    </sheetView>
  </sheetViews>
  <sheetFormatPr defaultColWidth="9.33203125" defaultRowHeight="12.75"/>
  <cols>
    <col min="1" max="1" width="6.33203125" style="1" bestFit="1" customWidth="1"/>
    <col min="2" max="2" width="9" style="1" bestFit="1" customWidth="1"/>
    <col min="3" max="3" width="78.83203125" style="2" customWidth="1"/>
    <col min="4" max="4" width="6.33203125" style="1" customWidth="1"/>
    <col min="5" max="5" width="10.16015625" style="1" customWidth="1"/>
    <col min="6" max="6" width="14.16015625" style="1" bestFit="1" customWidth="1"/>
    <col min="7" max="7" width="15.66015625" style="1" bestFit="1" customWidth="1"/>
    <col min="8" max="8" width="14" style="1" bestFit="1" customWidth="1"/>
    <col min="9" max="9" width="17.5" style="1" bestFit="1" customWidth="1"/>
    <col min="10" max="10" width="2.16015625" style="1" customWidth="1"/>
    <col min="11" max="11" width="9.33203125" style="1" customWidth="1"/>
    <col min="12" max="12" width="12" style="1" bestFit="1" customWidth="1"/>
    <col min="13" max="16384" width="9.33203125" style="1" customWidth="1"/>
  </cols>
  <sheetData>
    <row r="1" spans="1:9" ht="62.25" customHeight="1" thickBot="1">
      <c r="A1" s="109" t="s">
        <v>619</v>
      </c>
      <c r="B1" s="110"/>
      <c r="C1" s="111"/>
      <c r="D1" s="111"/>
      <c r="E1" s="111"/>
      <c r="F1" s="111"/>
      <c r="G1" s="111"/>
      <c r="H1" s="111"/>
      <c r="I1" s="112"/>
    </row>
    <row r="2" spans="1:9" ht="12.75" customHeight="1">
      <c r="A2" s="113" t="s">
        <v>0</v>
      </c>
      <c r="B2" s="114"/>
      <c r="C2" s="89" t="s">
        <v>624</v>
      </c>
      <c r="D2" s="89"/>
      <c r="E2" s="89"/>
      <c r="F2" s="89"/>
      <c r="G2" s="89"/>
      <c r="H2" s="89"/>
      <c r="I2" s="90"/>
    </row>
    <row r="3" spans="1:9" ht="12.75" customHeight="1">
      <c r="A3" s="115" t="s">
        <v>620</v>
      </c>
      <c r="B3" s="116"/>
      <c r="C3" s="91" t="s">
        <v>625</v>
      </c>
      <c r="D3" s="91"/>
      <c r="E3" s="91"/>
      <c r="F3" s="91"/>
      <c r="G3" s="91"/>
      <c r="H3" s="91"/>
      <c r="I3" s="92"/>
    </row>
    <row r="4" spans="1:9" ht="12.75" customHeight="1">
      <c r="A4" s="115" t="s">
        <v>621</v>
      </c>
      <c r="B4" s="116"/>
      <c r="C4" s="91" t="s">
        <v>622</v>
      </c>
      <c r="D4" s="91"/>
      <c r="E4" s="91"/>
      <c r="F4" s="91"/>
      <c r="G4" s="91"/>
      <c r="H4" s="91"/>
      <c r="I4" s="92"/>
    </row>
    <row r="5" spans="1:9" ht="13.5" thickBot="1">
      <c r="A5" s="117" t="s">
        <v>623</v>
      </c>
      <c r="B5" s="118"/>
      <c r="C5" s="93" t="s">
        <v>631</v>
      </c>
      <c r="D5" s="93"/>
      <c r="E5" s="93"/>
      <c r="F5" s="93"/>
      <c r="G5" s="93"/>
      <c r="H5" s="93"/>
      <c r="I5" s="94"/>
    </row>
    <row r="6" spans="1:9" ht="12.75" customHeight="1">
      <c r="A6" s="103" t="s">
        <v>626</v>
      </c>
      <c r="B6" s="104"/>
      <c r="C6" s="104"/>
      <c r="D6" s="104"/>
      <c r="E6" s="104"/>
      <c r="F6" s="104"/>
      <c r="G6" s="104"/>
      <c r="H6" s="104"/>
      <c r="I6" s="105"/>
    </row>
    <row r="7" spans="1:9" ht="12.75" customHeight="1" thickBot="1">
      <c r="A7" s="106"/>
      <c r="B7" s="107"/>
      <c r="C7" s="107"/>
      <c r="D7" s="107"/>
      <c r="E7" s="107"/>
      <c r="F7" s="107"/>
      <c r="G7" s="107"/>
      <c r="H7" s="107"/>
      <c r="I7" s="108"/>
    </row>
    <row r="8" spans="1:12" ht="28.5" customHeight="1" thickBot="1">
      <c r="A8" s="100" t="s">
        <v>630</v>
      </c>
      <c r="B8" s="101"/>
      <c r="C8" s="101"/>
      <c r="D8" s="101"/>
      <c r="E8" s="101"/>
      <c r="F8" s="101"/>
      <c r="G8" s="101"/>
      <c r="H8" s="101"/>
      <c r="I8" s="102"/>
      <c r="J8" s="96"/>
      <c r="K8" s="96"/>
      <c r="L8" s="96"/>
    </row>
    <row r="9" spans="1:9" ht="14.25">
      <c r="A9" s="85" t="s">
        <v>1</v>
      </c>
      <c r="B9" s="85" t="s">
        <v>2</v>
      </c>
      <c r="C9" s="85"/>
      <c r="D9" s="85" t="s">
        <v>3</v>
      </c>
      <c r="E9" s="86" t="s">
        <v>4</v>
      </c>
      <c r="F9" s="87" t="s">
        <v>5</v>
      </c>
      <c r="G9" s="87" t="s">
        <v>6</v>
      </c>
      <c r="H9" s="87" t="s">
        <v>7</v>
      </c>
      <c r="I9" s="88" t="s">
        <v>8</v>
      </c>
    </row>
    <row r="10" spans="1:9" ht="14.25">
      <c r="A10" s="9"/>
      <c r="B10" s="9"/>
      <c r="C10" s="9"/>
      <c r="D10" s="9"/>
      <c r="E10" s="10"/>
      <c r="F10" s="11"/>
      <c r="G10" s="11"/>
      <c r="H10" s="11"/>
      <c r="I10" s="58"/>
    </row>
    <row r="11" spans="1:9" ht="18.75">
      <c r="A11" s="20">
        <v>1</v>
      </c>
      <c r="B11" s="20"/>
      <c r="C11" s="21" t="s">
        <v>123</v>
      </c>
      <c r="D11" s="20"/>
      <c r="E11" s="26"/>
      <c r="F11" s="27"/>
      <c r="G11" s="27"/>
      <c r="H11" s="27"/>
      <c r="I11" s="84">
        <f>I12+I26+I42+I51+I79+I97+I121+I179+I215</f>
        <v>421192.62022500014</v>
      </c>
    </row>
    <row r="12" spans="1:10" ht="12.75">
      <c r="A12" s="17" t="s">
        <v>11</v>
      </c>
      <c r="B12" s="18"/>
      <c r="C12" s="19" t="s">
        <v>23</v>
      </c>
      <c r="D12" s="22"/>
      <c r="E12" s="23"/>
      <c r="F12" s="24"/>
      <c r="G12" s="24"/>
      <c r="H12" s="25">
        <f>G12+F12</f>
        <v>0</v>
      </c>
      <c r="I12" s="81">
        <f>SUM(I13:I24)</f>
        <v>2952.9359999999997</v>
      </c>
      <c r="J12" s="4"/>
    </row>
    <row r="13" spans="1:10" ht="12.75" customHeight="1">
      <c r="A13" s="12"/>
      <c r="B13" s="28" t="s">
        <v>125</v>
      </c>
      <c r="C13" s="29" t="s">
        <v>37</v>
      </c>
      <c r="D13" s="13" t="s">
        <v>10</v>
      </c>
      <c r="E13" s="14">
        <v>10</v>
      </c>
      <c r="F13" s="15">
        <v>10.67</v>
      </c>
      <c r="G13" s="15">
        <f aca="true" t="shared" si="0" ref="G13:G20">F13*0.35</f>
        <v>3.7344999999999997</v>
      </c>
      <c r="H13" s="16">
        <f aca="true" t="shared" si="1" ref="H13:H20">G13+F13</f>
        <v>14.404499999999999</v>
      </c>
      <c r="I13" s="59">
        <f aca="true" t="shared" si="2" ref="I13:I20">H13*E13</f>
        <v>144.045</v>
      </c>
      <c r="J13" s="4"/>
    </row>
    <row r="14" spans="1:10" ht="12.75" customHeight="1">
      <c r="A14" s="12"/>
      <c r="B14" s="28" t="s">
        <v>126</v>
      </c>
      <c r="C14" s="29" t="s">
        <v>38</v>
      </c>
      <c r="D14" s="13" t="s">
        <v>10</v>
      </c>
      <c r="E14" s="14">
        <v>4</v>
      </c>
      <c r="F14" s="15">
        <v>13.79</v>
      </c>
      <c r="G14" s="15">
        <f t="shared" si="0"/>
        <v>4.826499999999999</v>
      </c>
      <c r="H14" s="16">
        <f t="shared" si="1"/>
        <v>18.6165</v>
      </c>
      <c r="I14" s="59">
        <f t="shared" si="2"/>
        <v>74.466</v>
      </c>
      <c r="J14" s="4"/>
    </row>
    <row r="15" spans="1:10" ht="12.75" customHeight="1">
      <c r="A15" s="12"/>
      <c r="B15" s="28" t="s">
        <v>127</v>
      </c>
      <c r="C15" s="29" t="s">
        <v>39</v>
      </c>
      <c r="D15" s="13" t="s">
        <v>10</v>
      </c>
      <c r="E15" s="14">
        <v>2</v>
      </c>
      <c r="F15" s="15">
        <v>18.6</v>
      </c>
      <c r="G15" s="15">
        <f t="shared" si="0"/>
        <v>6.51</v>
      </c>
      <c r="H15" s="16">
        <f t="shared" si="1"/>
        <v>25.11</v>
      </c>
      <c r="I15" s="59">
        <f t="shared" si="2"/>
        <v>50.22</v>
      </c>
      <c r="J15" s="4"/>
    </row>
    <row r="16" spans="1:10" ht="12.75" customHeight="1">
      <c r="A16" s="12"/>
      <c r="B16" s="28" t="s">
        <v>128</v>
      </c>
      <c r="C16" s="29" t="s">
        <v>40</v>
      </c>
      <c r="D16" s="13" t="s">
        <v>10</v>
      </c>
      <c r="E16" s="14">
        <v>6</v>
      </c>
      <c r="F16" s="15">
        <v>11.47</v>
      </c>
      <c r="G16" s="15">
        <f t="shared" si="0"/>
        <v>4.0145</v>
      </c>
      <c r="H16" s="16">
        <f t="shared" si="1"/>
        <v>15.4845</v>
      </c>
      <c r="I16" s="59">
        <f t="shared" si="2"/>
        <v>92.90700000000001</v>
      </c>
      <c r="J16" s="4"/>
    </row>
    <row r="17" spans="1:10" ht="12.75" customHeight="1">
      <c r="A17" s="12"/>
      <c r="B17" s="28" t="s">
        <v>129</v>
      </c>
      <c r="C17" s="29" t="s">
        <v>41</v>
      </c>
      <c r="D17" s="13" t="s">
        <v>10</v>
      </c>
      <c r="E17" s="14">
        <v>3</v>
      </c>
      <c r="F17" s="15">
        <v>15.47</v>
      </c>
      <c r="G17" s="15">
        <f t="shared" si="0"/>
        <v>5.4145</v>
      </c>
      <c r="H17" s="16">
        <f t="shared" si="1"/>
        <v>20.884500000000003</v>
      </c>
      <c r="I17" s="59">
        <f t="shared" si="2"/>
        <v>62.65350000000001</v>
      </c>
      <c r="J17" s="4"/>
    </row>
    <row r="18" spans="1:10" ht="12.75" customHeight="1">
      <c r="A18" s="12"/>
      <c r="B18" s="28" t="s">
        <v>130</v>
      </c>
      <c r="C18" s="29" t="s">
        <v>42</v>
      </c>
      <c r="D18" s="13" t="s">
        <v>10</v>
      </c>
      <c r="E18" s="14">
        <v>1</v>
      </c>
      <c r="F18" s="15">
        <v>20.73</v>
      </c>
      <c r="G18" s="15">
        <f t="shared" si="0"/>
        <v>7.2555</v>
      </c>
      <c r="H18" s="16">
        <f t="shared" si="1"/>
        <v>27.985500000000002</v>
      </c>
      <c r="I18" s="59">
        <f t="shared" si="2"/>
        <v>27.985500000000002</v>
      </c>
      <c r="J18" s="4"/>
    </row>
    <row r="19" spans="1:10" ht="25.5">
      <c r="A19" s="12"/>
      <c r="B19" s="28" t="s">
        <v>131</v>
      </c>
      <c r="C19" s="29" t="s">
        <v>43</v>
      </c>
      <c r="D19" s="13" t="s">
        <v>10</v>
      </c>
      <c r="E19" s="14">
        <v>1</v>
      </c>
      <c r="F19" s="15">
        <v>22.1</v>
      </c>
      <c r="G19" s="15">
        <f t="shared" si="0"/>
        <v>7.735</v>
      </c>
      <c r="H19" s="16">
        <f t="shared" si="1"/>
        <v>29.835</v>
      </c>
      <c r="I19" s="59">
        <f t="shared" si="2"/>
        <v>29.835</v>
      </c>
      <c r="J19" s="4"/>
    </row>
    <row r="20" spans="1:10" ht="25.5" customHeight="1">
      <c r="A20" s="12"/>
      <c r="B20" s="28" t="s">
        <v>132</v>
      </c>
      <c r="C20" s="75" t="s">
        <v>44</v>
      </c>
      <c r="D20" s="13" t="s">
        <v>10</v>
      </c>
      <c r="E20" s="14">
        <v>3</v>
      </c>
      <c r="F20" s="15">
        <v>23.18</v>
      </c>
      <c r="G20" s="15">
        <f t="shared" si="0"/>
        <v>8.113</v>
      </c>
      <c r="H20" s="16">
        <f t="shared" si="1"/>
        <v>31.293</v>
      </c>
      <c r="I20" s="59">
        <f t="shared" si="2"/>
        <v>93.87899999999999</v>
      </c>
      <c r="J20" s="4"/>
    </row>
    <row r="21" spans="1:10" ht="12.75">
      <c r="A21" s="12"/>
      <c r="B21" s="74" t="s">
        <v>133</v>
      </c>
      <c r="C21" s="29" t="s">
        <v>25</v>
      </c>
      <c r="D21" s="13" t="s">
        <v>10</v>
      </c>
      <c r="E21" s="14">
        <v>50</v>
      </c>
      <c r="F21" s="15">
        <v>12.52</v>
      </c>
      <c r="G21" s="15">
        <f>F21*0.35</f>
        <v>4.382</v>
      </c>
      <c r="H21" s="16">
        <f>G21+F21</f>
        <v>16.902</v>
      </c>
      <c r="I21" s="59">
        <f>H21*E21</f>
        <v>845.1</v>
      </c>
      <c r="J21" s="4"/>
    </row>
    <row r="22" spans="1:10" ht="25.5">
      <c r="A22" s="12"/>
      <c r="B22" s="28" t="s">
        <v>134</v>
      </c>
      <c r="C22" s="76" t="s">
        <v>119</v>
      </c>
      <c r="D22" s="13" t="s">
        <v>10</v>
      </c>
      <c r="E22" s="14">
        <v>5</v>
      </c>
      <c r="F22" s="15">
        <v>12.52</v>
      </c>
      <c r="G22" s="15">
        <f>F22*0.35</f>
        <v>4.382</v>
      </c>
      <c r="H22" s="16">
        <f>G22+F22</f>
        <v>16.902</v>
      </c>
      <c r="I22" s="59">
        <f>H22*E22</f>
        <v>84.51</v>
      </c>
      <c r="J22" s="4"/>
    </row>
    <row r="23" spans="1:82" s="8" customFormat="1" ht="12.75">
      <c r="A23" s="12"/>
      <c r="B23" s="28" t="s">
        <v>135</v>
      </c>
      <c r="C23" s="29" t="s">
        <v>116</v>
      </c>
      <c r="D23" s="13" t="s">
        <v>10</v>
      </c>
      <c r="E23" s="14">
        <v>14</v>
      </c>
      <c r="F23" s="15">
        <v>17.65</v>
      </c>
      <c r="G23" s="15">
        <f>F23*0.35</f>
        <v>6.177499999999999</v>
      </c>
      <c r="H23" s="16">
        <f>G23+F23</f>
        <v>23.827499999999997</v>
      </c>
      <c r="I23" s="59">
        <f>H23*E23</f>
        <v>333.585</v>
      </c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s="8" customFormat="1" ht="25.5">
      <c r="A24" s="12"/>
      <c r="B24" s="28" t="s">
        <v>136</v>
      </c>
      <c r="C24" s="29" t="s">
        <v>117</v>
      </c>
      <c r="D24" s="13" t="s">
        <v>10</v>
      </c>
      <c r="E24" s="14">
        <v>5</v>
      </c>
      <c r="F24" s="15">
        <v>165</v>
      </c>
      <c r="G24" s="15">
        <f>F24*0.35</f>
        <v>57.74999999999999</v>
      </c>
      <c r="H24" s="16">
        <f>G24+F24</f>
        <v>222.75</v>
      </c>
      <c r="I24" s="59">
        <f>H24*E24</f>
        <v>1113.75</v>
      </c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s="8" customFormat="1" ht="12.75">
      <c r="A25" s="12"/>
      <c r="B25" s="28"/>
      <c r="C25" s="29"/>
      <c r="D25" s="13"/>
      <c r="E25" s="14"/>
      <c r="F25" s="15"/>
      <c r="G25" s="15"/>
      <c r="H25" s="16"/>
      <c r="I25" s="59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10" ht="12.75">
      <c r="A26" s="77" t="s">
        <v>12</v>
      </c>
      <c r="B26" s="78"/>
      <c r="C26" s="64" t="s">
        <v>18</v>
      </c>
      <c r="D26" s="22"/>
      <c r="E26" s="23"/>
      <c r="F26" s="24"/>
      <c r="G26" s="24"/>
      <c r="H26" s="25">
        <f>G26+F26</f>
        <v>0</v>
      </c>
      <c r="I26" s="79">
        <f>SUM(I27:I40)</f>
        <v>6050.4165</v>
      </c>
      <c r="J26" s="4"/>
    </row>
    <row r="27" spans="1:10" ht="12.75">
      <c r="A27" s="12"/>
      <c r="B27" s="28" t="s">
        <v>137</v>
      </c>
      <c r="C27" s="65" t="s">
        <v>26</v>
      </c>
      <c r="D27" s="13" t="s">
        <v>10</v>
      </c>
      <c r="E27" s="14">
        <v>80</v>
      </c>
      <c r="F27" s="15">
        <v>5.06</v>
      </c>
      <c r="G27" s="15">
        <f aca="true" t="shared" si="3" ref="G27:G40">F27*0.35</f>
        <v>1.7709999999999997</v>
      </c>
      <c r="H27" s="16">
        <f aca="true" t="shared" si="4" ref="H27:H49">G27+F27</f>
        <v>6.8309999999999995</v>
      </c>
      <c r="I27" s="59">
        <f aca="true" t="shared" si="5" ref="I27:I49">H27*E27</f>
        <v>546.48</v>
      </c>
      <c r="J27" s="4"/>
    </row>
    <row r="28" spans="1:10" ht="12.75">
      <c r="A28" s="12"/>
      <c r="B28" s="28" t="s">
        <v>138</v>
      </c>
      <c r="C28" s="29" t="s">
        <v>97</v>
      </c>
      <c r="D28" s="13" t="s">
        <v>10</v>
      </c>
      <c r="E28" s="14">
        <v>20</v>
      </c>
      <c r="F28" s="15">
        <v>7.14</v>
      </c>
      <c r="G28" s="15">
        <f t="shared" si="3"/>
        <v>2.4989999999999997</v>
      </c>
      <c r="H28" s="16">
        <f t="shared" si="4"/>
        <v>9.639</v>
      </c>
      <c r="I28" s="59">
        <f t="shared" si="5"/>
        <v>192.77999999999997</v>
      </c>
      <c r="J28" s="4"/>
    </row>
    <row r="29" spans="1:10" ht="12.75">
      <c r="A29" s="12"/>
      <c r="B29" s="28" t="s">
        <v>139</v>
      </c>
      <c r="C29" s="29" t="s">
        <v>98</v>
      </c>
      <c r="D29" s="13" t="s">
        <v>10</v>
      </c>
      <c r="E29" s="14">
        <v>150</v>
      </c>
      <c r="F29" s="15">
        <v>10.56</v>
      </c>
      <c r="G29" s="15">
        <f t="shared" si="3"/>
        <v>3.6959999999999997</v>
      </c>
      <c r="H29" s="16">
        <f t="shared" si="4"/>
        <v>14.256</v>
      </c>
      <c r="I29" s="59">
        <f t="shared" si="5"/>
        <v>2138.4</v>
      </c>
      <c r="J29" s="4"/>
    </row>
    <row r="30" spans="1:10" ht="12.75">
      <c r="A30" s="12"/>
      <c r="B30" s="28" t="s">
        <v>140</v>
      </c>
      <c r="C30" s="29" t="s">
        <v>103</v>
      </c>
      <c r="D30" s="13" t="s">
        <v>10</v>
      </c>
      <c r="E30" s="14">
        <v>50</v>
      </c>
      <c r="F30" s="15">
        <v>2.15</v>
      </c>
      <c r="G30" s="15">
        <f t="shared" si="3"/>
        <v>0.7525</v>
      </c>
      <c r="H30" s="16">
        <f t="shared" si="4"/>
        <v>2.9025</v>
      </c>
      <c r="I30" s="59">
        <f t="shared" si="5"/>
        <v>145.125</v>
      </c>
      <c r="J30" s="4"/>
    </row>
    <row r="31" spans="1:10" ht="12.75">
      <c r="A31" s="12"/>
      <c r="B31" s="28" t="s">
        <v>141</v>
      </c>
      <c r="C31" s="29" t="s">
        <v>102</v>
      </c>
      <c r="D31" s="13" t="s">
        <v>10</v>
      </c>
      <c r="E31" s="14">
        <v>15</v>
      </c>
      <c r="F31" s="15">
        <v>3.94</v>
      </c>
      <c r="G31" s="15">
        <f t="shared" si="3"/>
        <v>1.379</v>
      </c>
      <c r="H31" s="16">
        <f t="shared" si="4"/>
        <v>5.319</v>
      </c>
      <c r="I31" s="59">
        <f t="shared" si="5"/>
        <v>79.785</v>
      </c>
      <c r="J31" s="4"/>
    </row>
    <row r="32" spans="1:10" ht="12.75">
      <c r="A32" s="12"/>
      <c r="B32" s="28" t="s">
        <v>142</v>
      </c>
      <c r="C32" s="29" t="s">
        <v>101</v>
      </c>
      <c r="D32" s="13" t="s">
        <v>10</v>
      </c>
      <c r="E32" s="14">
        <v>12</v>
      </c>
      <c r="F32" s="15">
        <v>7.23</v>
      </c>
      <c r="G32" s="15">
        <f t="shared" si="3"/>
        <v>2.5305</v>
      </c>
      <c r="H32" s="16">
        <f t="shared" si="4"/>
        <v>9.7605</v>
      </c>
      <c r="I32" s="59">
        <f t="shared" si="5"/>
        <v>117.126</v>
      </c>
      <c r="J32" s="4"/>
    </row>
    <row r="33" spans="1:10" ht="12.75">
      <c r="A33" s="12"/>
      <c r="B33" s="28" t="s">
        <v>143</v>
      </c>
      <c r="C33" s="65" t="s">
        <v>27</v>
      </c>
      <c r="D33" s="13" t="s">
        <v>10</v>
      </c>
      <c r="E33" s="14">
        <v>90</v>
      </c>
      <c r="F33" s="15">
        <v>1.11</v>
      </c>
      <c r="G33" s="15">
        <f>F33*0.35</f>
        <v>0.3885</v>
      </c>
      <c r="H33" s="16">
        <f>G33+F33</f>
        <v>1.4985000000000002</v>
      </c>
      <c r="I33" s="59">
        <f t="shared" si="5"/>
        <v>134.865</v>
      </c>
      <c r="J33" s="4"/>
    </row>
    <row r="34" spans="1:10" ht="12.75">
      <c r="A34" s="12"/>
      <c r="B34" s="28" t="s">
        <v>144</v>
      </c>
      <c r="C34" s="29" t="s">
        <v>99</v>
      </c>
      <c r="D34" s="13" t="s">
        <v>10</v>
      </c>
      <c r="E34" s="14">
        <v>30</v>
      </c>
      <c r="F34" s="15">
        <v>1.41</v>
      </c>
      <c r="G34" s="15">
        <f>F34*0.35</f>
        <v>0.49349999999999994</v>
      </c>
      <c r="H34" s="16">
        <f>G34+F34</f>
        <v>1.9034999999999997</v>
      </c>
      <c r="I34" s="59">
        <f t="shared" si="5"/>
        <v>57.10499999999999</v>
      </c>
      <c r="J34" s="4"/>
    </row>
    <row r="35" spans="1:10" ht="12.75">
      <c r="A35" s="12"/>
      <c r="B35" s="28" t="s">
        <v>145</v>
      </c>
      <c r="C35" s="29" t="s">
        <v>100</v>
      </c>
      <c r="D35" s="13" t="s">
        <v>10</v>
      </c>
      <c r="E35" s="14">
        <v>74</v>
      </c>
      <c r="F35" s="15">
        <v>2.37</v>
      </c>
      <c r="G35" s="15">
        <f>F35*0.35</f>
        <v>0.8295</v>
      </c>
      <c r="H35" s="16">
        <f>G35+F35</f>
        <v>3.1995</v>
      </c>
      <c r="I35" s="59">
        <f t="shared" si="5"/>
        <v>236.763</v>
      </c>
      <c r="J35" s="4"/>
    </row>
    <row r="36" spans="1:10" ht="12.75">
      <c r="A36" s="12"/>
      <c r="B36" s="28" t="s">
        <v>146</v>
      </c>
      <c r="C36" s="65" t="s">
        <v>28</v>
      </c>
      <c r="D36" s="13" t="s">
        <v>10</v>
      </c>
      <c r="E36" s="14">
        <v>400</v>
      </c>
      <c r="F36" s="15">
        <v>0.9</v>
      </c>
      <c r="G36" s="15">
        <f t="shared" si="3"/>
        <v>0.315</v>
      </c>
      <c r="H36" s="16">
        <f t="shared" si="4"/>
        <v>1.215</v>
      </c>
      <c r="I36" s="59">
        <f t="shared" si="5"/>
        <v>486.00000000000006</v>
      </c>
      <c r="J36" s="4"/>
    </row>
    <row r="37" spans="1:10" ht="12.75">
      <c r="A37" s="12"/>
      <c r="B37" s="28" t="s">
        <v>147</v>
      </c>
      <c r="C37" s="29" t="s">
        <v>45</v>
      </c>
      <c r="D37" s="13" t="s">
        <v>10</v>
      </c>
      <c r="E37" s="14">
        <v>100</v>
      </c>
      <c r="F37" s="15">
        <v>10.93</v>
      </c>
      <c r="G37" s="15">
        <f t="shared" si="3"/>
        <v>3.8254999999999995</v>
      </c>
      <c r="H37" s="16">
        <f t="shared" si="4"/>
        <v>14.7555</v>
      </c>
      <c r="I37" s="59">
        <f t="shared" si="5"/>
        <v>1475.55</v>
      </c>
      <c r="J37" s="4"/>
    </row>
    <row r="38" spans="1:10" ht="38.25" customHeight="1">
      <c r="A38" s="12"/>
      <c r="B38" s="28" t="s">
        <v>148</v>
      </c>
      <c r="C38" s="29" t="s">
        <v>46</v>
      </c>
      <c r="D38" s="13" t="s">
        <v>9</v>
      </c>
      <c r="E38" s="14">
        <v>300</v>
      </c>
      <c r="F38" s="15">
        <v>0.96</v>
      </c>
      <c r="G38" s="15">
        <f t="shared" si="3"/>
        <v>0.33599999999999997</v>
      </c>
      <c r="H38" s="16">
        <f t="shared" si="4"/>
        <v>1.2959999999999998</v>
      </c>
      <c r="I38" s="59">
        <f t="shared" si="5"/>
        <v>388.79999999999995</v>
      </c>
      <c r="J38" s="4"/>
    </row>
    <row r="39" spans="1:10" ht="12.75" customHeight="1">
      <c r="A39" s="12"/>
      <c r="B39" s="28" t="s">
        <v>149</v>
      </c>
      <c r="C39" s="29" t="s">
        <v>47</v>
      </c>
      <c r="D39" s="13" t="s">
        <v>10</v>
      </c>
      <c r="E39" s="14">
        <v>4</v>
      </c>
      <c r="F39" s="15">
        <v>2.5</v>
      </c>
      <c r="G39" s="15">
        <f t="shared" si="3"/>
        <v>0.875</v>
      </c>
      <c r="H39" s="16">
        <f t="shared" si="4"/>
        <v>3.375</v>
      </c>
      <c r="I39" s="59">
        <f t="shared" si="5"/>
        <v>13.5</v>
      </c>
      <c r="J39" s="4"/>
    </row>
    <row r="40" spans="1:10" ht="12.75" customHeight="1">
      <c r="A40" s="12"/>
      <c r="B40" s="28" t="s">
        <v>150</v>
      </c>
      <c r="C40" s="29" t="s">
        <v>48</v>
      </c>
      <c r="D40" s="13" t="s">
        <v>10</v>
      </c>
      <c r="E40" s="14">
        <v>5</v>
      </c>
      <c r="F40" s="15">
        <v>5.65</v>
      </c>
      <c r="G40" s="15">
        <f t="shared" si="3"/>
        <v>1.9775</v>
      </c>
      <c r="H40" s="16">
        <f t="shared" si="4"/>
        <v>7.6275</v>
      </c>
      <c r="I40" s="59">
        <f t="shared" si="5"/>
        <v>38.1375</v>
      </c>
      <c r="J40" s="4"/>
    </row>
    <row r="41" spans="1:10" ht="12.75" customHeight="1">
      <c r="A41" s="12"/>
      <c r="B41" s="28"/>
      <c r="C41" s="29"/>
      <c r="D41" s="13"/>
      <c r="E41" s="14"/>
      <c r="F41" s="15"/>
      <c r="G41" s="15"/>
      <c r="H41" s="16"/>
      <c r="I41" s="59"/>
      <c r="J41" s="4"/>
    </row>
    <row r="42" spans="1:10" ht="12.75">
      <c r="A42" s="17" t="s">
        <v>13</v>
      </c>
      <c r="B42" s="18"/>
      <c r="C42" s="19" t="s">
        <v>24</v>
      </c>
      <c r="D42" s="22"/>
      <c r="E42" s="23"/>
      <c r="F42" s="24"/>
      <c r="G42" s="24"/>
      <c r="H42" s="25">
        <f t="shared" si="4"/>
        <v>0</v>
      </c>
      <c r="I42" s="79">
        <f>SUM(I43:I49)</f>
        <v>41354.145000000004</v>
      </c>
      <c r="J42" s="4"/>
    </row>
    <row r="43" spans="1:10" ht="39.75" customHeight="1">
      <c r="A43" s="12"/>
      <c r="B43" s="28" t="s">
        <v>151</v>
      </c>
      <c r="C43" s="29" t="s">
        <v>120</v>
      </c>
      <c r="D43" s="13" t="s">
        <v>10</v>
      </c>
      <c r="E43" s="14">
        <v>26</v>
      </c>
      <c r="F43" s="15">
        <v>85.65</v>
      </c>
      <c r="G43" s="15">
        <f aca="true" t="shared" si="6" ref="G43:G49">F43*0.35</f>
        <v>29.9775</v>
      </c>
      <c r="H43" s="16">
        <f t="shared" si="4"/>
        <v>115.6275</v>
      </c>
      <c r="I43" s="59">
        <f t="shared" si="5"/>
        <v>3006.315</v>
      </c>
      <c r="J43" s="4"/>
    </row>
    <row r="44" spans="1:10" ht="39" customHeight="1">
      <c r="A44" s="12"/>
      <c r="B44" s="28" t="s">
        <v>152</v>
      </c>
      <c r="C44" s="29" t="s">
        <v>65</v>
      </c>
      <c r="D44" s="13" t="s">
        <v>10</v>
      </c>
      <c r="E44" s="30">
        <v>34</v>
      </c>
      <c r="F44" s="15">
        <v>125.66</v>
      </c>
      <c r="G44" s="15">
        <f t="shared" si="6"/>
        <v>43.980999999999995</v>
      </c>
      <c r="H44" s="16">
        <f t="shared" si="4"/>
        <v>169.641</v>
      </c>
      <c r="I44" s="59">
        <f t="shared" si="5"/>
        <v>5767.794</v>
      </c>
      <c r="J44" s="4"/>
    </row>
    <row r="45" spans="1:10" ht="39.75" customHeight="1">
      <c r="A45" s="12"/>
      <c r="B45" s="28" t="s">
        <v>153</v>
      </c>
      <c r="C45" s="29" t="s">
        <v>105</v>
      </c>
      <c r="D45" s="13" t="s">
        <v>10</v>
      </c>
      <c r="E45" s="14">
        <v>16</v>
      </c>
      <c r="F45" s="15">
        <v>93.45</v>
      </c>
      <c r="G45" s="15">
        <f t="shared" si="6"/>
        <v>32.707499999999996</v>
      </c>
      <c r="H45" s="16">
        <f t="shared" si="4"/>
        <v>126.1575</v>
      </c>
      <c r="I45" s="59">
        <f t="shared" si="5"/>
        <v>2018.52</v>
      </c>
      <c r="J45" s="4"/>
    </row>
    <row r="46" spans="1:10" ht="39.75" customHeight="1">
      <c r="A46" s="12"/>
      <c r="B46" s="28" t="s">
        <v>154</v>
      </c>
      <c r="C46" s="29" t="s">
        <v>66</v>
      </c>
      <c r="D46" s="13" t="s">
        <v>10</v>
      </c>
      <c r="E46" s="14">
        <v>2</v>
      </c>
      <c r="F46" s="15">
        <v>110.18</v>
      </c>
      <c r="G46" s="15">
        <f t="shared" si="6"/>
        <v>38.563</v>
      </c>
      <c r="H46" s="16">
        <f t="shared" si="4"/>
        <v>148.743</v>
      </c>
      <c r="I46" s="59">
        <f t="shared" si="5"/>
        <v>297.486</v>
      </c>
      <c r="J46" s="4"/>
    </row>
    <row r="47" spans="1:10" ht="51.75" customHeight="1">
      <c r="A47" s="12"/>
      <c r="B47" s="28" t="s">
        <v>155</v>
      </c>
      <c r="C47" s="29" t="s">
        <v>64</v>
      </c>
      <c r="D47" s="13" t="s">
        <v>10</v>
      </c>
      <c r="E47" s="14">
        <v>84</v>
      </c>
      <c r="F47" s="15">
        <v>198.7</v>
      </c>
      <c r="G47" s="15">
        <f t="shared" si="6"/>
        <v>69.54499999999999</v>
      </c>
      <c r="H47" s="16">
        <f t="shared" si="4"/>
        <v>268.245</v>
      </c>
      <c r="I47" s="59">
        <f t="shared" si="5"/>
        <v>22532.58</v>
      </c>
      <c r="J47" s="4"/>
    </row>
    <row r="48" spans="1:10" ht="39.75" customHeight="1">
      <c r="A48" s="12"/>
      <c r="B48" s="28" t="s">
        <v>156</v>
      </c>
      <c r="C48" s="29" t="s">
        <v>67</v>
      </c>
      <c r="D48" s="13" t="s">
        <v>10</v>
      </c>
      <c r="E48" s="14">
        <v>4</v>
      </c>
      <c r="F48" s="15">
        <v>235.5</v>
      </c>
      <c r="G48" s="15">
        <f>F48*0.35</f>
        <v>82.425</v>
      </c>
      <c r="H48" s="16">
        <f>G48+F48</f>
        <v>317.925</v>
      </c>
      <c r="I48" s="59">
        <f>H48*E48</f>
        <v>1271.7</v>
      </c>
      <c r="J48" s="4"/>
    </row>
    <row r="49" spans="1:10" ht="27.75" customHeight="1">
      <c r="A49" s="12"/>
      <c r="B49" s="28" t="s">
        <v>157</v>
      </c>
      <c r="C49" s="29" t="s">
        <v>104</v>
      </c>
      <c r="D49" s="13" t="s">
        <v>10</v>
      </c>
      <c r="E49" s="14">
        <v>29</v>
      </c>
      <c r="F49" s="15">
        <v>165</v>
      </c>
      <c r="G49" s="15">
        <f t="shared" si="6"/>
        <v>57.74999999999999</v>
      </c>
      <c r="H49" s="16">
        <f t="shared" si="4"/>
        <v>222.75</v>
      </c>
      <c r="I49" s="59">
        <f t="shared" si="5"/>
        <v>6459.75</v>
      </c>
      <c r="J49" s="4"/>
    </row>
    <row r="50" spans="1:10" ht="27.75" customHeight="1">
      <c r="A50" s="12"/>
      <c r="B50" s="28"/>
      <c r="C50" s="29"/>
      <c r="D50" s="13"/>
      <c r="E50" s="14"/>
      <c r="F50" s="15"/>
      <c r="G50" s="15"/>
      <c r="H50" s="16"/>
      <c r="I50" s="59"/>
      <c r="J50" s="4"/>
    </row>
    <row r="51" spans="1:10" ht="12.75">
      <c r="A51" s="17" t="s">
        <v>14</v>
      </c>
      <c r="B51" s="18"/>
      <c r="C51" s="19" t="s">
        <v>53</v>
      </c>
      <c r="D51" s="22"/>
      <c r="E51" s="23"/>
      <c r="F51" s="24"/>
      <c r="G51" s="24"/>
      <c r="H51" s="25">
        <f>G51+F51</f>
        <v>0</v>
      </c>
      <c r="I51" s="79">
        <f>SUM(I52:I77)</f>
        <v>18219.208500000004</v>
      </c>
      <c r="J51" s="4"/>
    </row>
    <row r="52" spans="1:10" ht="25.5">
      <c r="A52" s="12"/>
      <c r="B52" s="28" t="s">
        <v>158</v>
      </c>
      <c r="C52" s="65" t="s">
        <v>55</v>
      </c>
      <c r="D52" s="13" t="s">
        <v>10</v>
      </c>
      <c r="E52" s="14">
        <v>46</v>
      </c>
      <c r="F52" s="15">
        <v>79.24</v>
      </c>
      <c r="G52" s="15">
        <f>F52*0.35</f>
        <v>27.733999999999998</v>
      </c>
      <c r="H52" s="16">
        <f>G52+F52</f>
        <v>106.97399999999999</v>
      </c>
      <c r="I52" s="59">
        <f>H52*E52</f>
        <v>4920.803999999999</v>
      </c>
      <c r="J52" s="4"/>
    </row>
    <row r="53" spans="1:10" ht="12.75">
      <c r="A53" s="12"/>
      <c r="B53" s="28" t="s">
        <v>159</v>
      </c>
      <c r="C53" s="65" t="s">
        <v>29</v>
      </c>
      <c r="D53" s="13" t="s">
        <v>10</v>
      </c>
      <c r="E53" s="14">
        <v>86</v>
      </c>
      <c r="F53" s="15">
        <v>3.02</v>
      </c>
      <c r="G53" s="15">
        <f>F53*0.35</f>
        <v>1.057</v>
      </c>
      <c r="H53" s="16">
        <f>G53+F53</f>
        <v>4.077</v>
      </c>
      <c r="I53" s="59">
        <f>H53*E53</f>
        <v>350.622</v>
      </c>
      <c r="J53" s="4"/>
    </row>
    <row r="54" spans="1:10" ht="12.75">
      <c r="A54" s="12"/>
      <c r="B54" s="28" t="s">
        <v>160</v>
      </c>
      <c r="C54" s="65" t="s">
        <v>30</v>
      </c>
      <c r="D54" s="13" t="s">
        <v>10</v>
      </c>
      <c r="E54" s="14">
        <v>4</v>
      </c>
      <c r="F54" s="15">
        <v>6.74</v>
      </c>
      <c r="G54" s="15">
        <f>F54*0.35</f>
        <v>2.359</v>
      </c>
      <c r="H54" s="16">
        <f>G54+F54</f>
        <v>9.099</v>
      </c>
      <c r="I54" s="59">
        <f>H54*E54</f>
        <v>36.396</v>
      </c>
      <c r="J54" s="4"/>
    </row>
    <row r="55" spans="1:10" ht="12.75">
      <c r="A55" s="12"/>
      <c r="B55" s="28" t="s">
        <v>161</v>
      </c>
      <c r="C55" s="29" t="s">
        <v>58</v>
      </c>
      <c r="D55" s="13" t="s">
        <v>10</v>
      </c>
      <c r="E55" s="14">
        <v>4</v>
      </c>
      <c r="F55" s="15">
        <v>31.9</v>
      </c>
      <c r="G55" s="15">
        <f aca="true" t="shared" si="7" ref="G55:G64">F55*0.35</f>
        <v>11.165</v>
      </c>
      <c r="H55" s="16">
        <f aca="true" t="shared" si="8" ref="H55:H64">G55+F55</f>
        <v>43.065</v>
      </c>
      <c r="I55" s="59">
        <f aca="true" t="shared" si="9" ref="I55:I64">H55*E55</f>
        <v>172.26</v>
      </c>
      <c r="J55" s="4"/>
    </row>
    <row r="56" spans="1:10" ht="12.75">
      <c r="A56" s="12"/>
      <c r="B56" s="28" t="s">
        <v>162</v>
      </c>
      <c r="C56" s="29" t="s">
        <v>49</v>
      </c>
      <c r="D56" s="13" t="s">
        <v>10</v>
      </c>
      <c r="E56" s="14">
        <v>12</v>
      </c>
      <c r="F56" s="15">
        <v>31.9</v>
      </c>
      <c r="G56" s="15">
        <f t="shared" si="7"/>
        <v>11.165</v>
      </c>
      <c r="H56" s="16">
        <f t="shared" si="8"/>
        <v>43.065</v>
      </c>
      <c r="I56" s="59">
        <f t="shared" si="9"/>
        <v>516.78</v>
      </c>
      <c r="J56" s="4"/>
    </row>
    <row r="57" spans="1:10" ht="12.75">
      <c r="A57" s="12"/>
      <c r="B57" s="28" t="s">
        <v>163</v>
      </c>
      <c r="C57" s="29" t="s">
        <v>50</v>
      </c>
      <c r="D57" s="13" t="s">
        <v>10</v>
      </c>
      <c r="E57" s="14">
        <v>10</v>
      </c>
      <c r="F57" s="15">
        <v>30.89</v>
      </c>
      <c r="G57" s="15">
        <f t="shared" si="7"/>
        <v>10.811499999999999</v>
      </c>
      <c r="H57" s="16">
        <f t="shared" si="8"/>
        <v>41.701499999999996</v>
      </c>
      <c r="I57" s="59">
        <f t="shared" si="9"/>
        <v>417.015</v>
      </c>
      <c r="J57" s="4"/>
    </row>
    <row r="58" spans="1:10" ht="25.5">
      <c r="A58" s="12"/>
      <c r="B58" s="28" t="s">
        <v>164</v>
      </c>
      <c r="C58" s="65" t="s">
        <v>56</v>
      </c>
      <c r="D58" s="13" t="s">
        <v>10</v>
      </c>
      <c r="E58" s="14">
        <v>44</v>
      </c>
      <c r="F58" s="15">
        <v>123.8</v>
      </c>
      <c r="G58" s="15">
        <f t="shared" si="7"/>
        <v>43.33</v>
      </c>
      <c r="H58" s="16">
        <f t="shared" si="8"/>
        <v>167.13</v>
      </c>
      <c r="I58" s="59">
        <f t="shared" si="9"/>
        <v>7353.719999999999</v>
      </c>
      <c r="J58" s="4"/>
    </row>
    <row r="59" spans="1:10" ht="12.75">
      <c r="A59" s="12"/>
      <c r="B59" s="28" t="s">
        <v>165</v>
      </c>
      <c r="C59" s="65" t="s">
        <v>57</v>
      </c>
      <c r="D59" s="13" t="s">
        <v>10</v>
      </c>
      <c r="E59" s="14">
        <v>44</v>
      </c>
      <c r="F59" s="15">
        <v>7.47</v>
      </c>
      <c r="G59" s="15">
        <f t="shared" si="7"/>
        <v>2.6144999999999996</v>
      </c>
      <c r="H59" s="16">
        <f t="shared" si="8"/>
        <v>10.084499999999998</v>
      </c>
      <c r="I59" s="59">
        <f t="shared" si="9"/>
        <v>443.71799999999996</v>
      </c>
      <c r="J59" s="4"/>
    </row>
    <row r="60" spans="1:10" ht="12.75">
      <c r="A60" s="12"/>
      <c r="B60" s="28" t="s">
        <v>166</v>
      </c>
      <c r="C60" s="29" t="s">
        <v>59</v>
      </c>
      <c r="D60" s="13" t="s">
        <v>10</v>
      </c>
      <c r="E60" s="14">
        <v>1</v>
      </c>
      <c r="F60" s="15">
        <v>35.18</v>
      </c>
      <c r="G60" s="15">
        <f t="shared" si="7"/>
        <v>12.312999999999999</v>
      </c>
      <c r="H60" s="16">
        <f t="shared" si="8"/>
        <v>47.492999999999995</v>
      </c>
      <c r="I60" s="59">
        <f t="shared" si="9"/>
        <v>47.492999999999995</v>
      </c>
      <c r="J60" s="4"/>
    </row>
    <row r="61" spans="1:10" ht="12.75">
      <c r="A61" s="12"/>
      <c r="B61" s="28" t="s">
        <v>167</v>
      </c>
      <c r="C61" s="29" t="s">
        <v>60</v>
      </c>
      <c r="D61" s="13" t="s">
        <v>10</v>
      </c>
      <c r="E61" s="14">
        <v>1</v>
      </c>
      <c r="F61" s="15">
        <v>35.18</v>
      </c>
      <c r="G61" s="15">
        <f t="shared" si="7"/>
        <v>12.312999999999999</v>
      </c>
      <c r="H61" s="16">
        <f t="shared" si="8"/>
        <v>47.492999999999995</v>
      </c>
      <c r="I61" s="59">
        <f t="shared" si="9"/>
        <v>47.492999999999995</v>
      </c>
      <c r="J61" s="4"/>
    </row>
    <row r="62" spans="1:10" ht="12.75">
      <c r="A62" s="12"/>
      <c r="B62" s="28" t="s">
        <v>168</v>
      </c>
      <c r="C62" s="29" t="s">
        <v>61</v>
      </c>
      <c r="D62" s="13" t="s">
        <v>10</v>
      </c>
      <c r="E62" s="14">
        <v>4</v>
      </c>
      <c r="F62" s="15">
        <v>34.96</v>
      </c>
      <c r="G62" s="15">
        <f t="shared" si="7"/>
        <v>12.235999999999999</v>
      </c>
      <c r="H62" s="16">
        <f t="shared" si="8"/>
        <v>47.196</v>
      </c>
      <c r="I62" s="59">
        <f t="shared" si="9"/>
        <v>188.784</v>
      </c>
      <c r="J62" s="4"/>
    </row>
    <row r="63" spans="1:10" ht="12.75">
      <c r="A63" s="12"/>
      <c r="B63" s="28" t="s">
        <v>169</v>
      </c>
      <c r="C63" s="65" t="s">
        <v>54</v>
      </c>
      <c r="D63" s="13" t="s">
        <v>10</v>
      </c>
      <c r="E63" s="14">
        <v>1</v>
      </c>
      <c r="F63" s="15">
        <v>29.56</v>
      </c>
      <c r="G63" s="15">
        <f t="shared" si="7"/>
        <v>10.345999999999998</v>
      </c>
      <c r="H63" s="16">
        <f t="shared" si="8"/>
        <v>39.906</v>
      </c>
      <c r="I63" s="59">
        <f t="shared" si="9"/>
        <v>39.906</v>
      </c>
      <c r="J63" s="4"/>
    </row>
    <row r="64" spans="1:10" ht="12.75">
      <c r="A64" s="12"/>
      <c r="B64" s="28" t="s">
        <v>170</v>
      </c>
      <c r="C64" s="65" t="s">
        <v>62</v>
      </c>
      <c r="D64" s="13" t="s">
        <v>10</v>
      </c>
      <c r="E64" s="14">
        <v>1</v>
      </c>
      <c r="F64" s="15">
        <v>9.75</v>
      </c>
      <c r="G64" s="15">
        <f t="shared" si="7"/>
        <v>3.4124999999999996</v>
      </c>
      <c r="H64" s="16">
        <f t="shared" si="8"/>
        <v>13.1625</v>
      </c>
      <c r="I64" s="59">
        <f t="shared" si="9"/>
        <v>13.1625</v>
      </c>
      <c r="J64" s="4"/>
    </row>
    <row r="65" spans="1:10" ht="12.75">
      <c r="A65" s="12"/>
      <c r="B65" s="28" t="s">
        <v>171</v>
      </c>
      <c r="C65" s="65" t="s">
        <v>31</v>
      </c>
      <c r="D65" s="13" t="s">
        <v>10</v>
      </c>
      <c r="E65" s="14">
        <v>13</v>
      </c>
      <c r="F65" s="15">
        <v>2.53</v>
      </c>
      <c r="G65" s="15">
        <f>F65*0.35</f>
        <v>0.8854999999999998</v>
      </c>
      <c r="H65" s="16">
        <f>G65+F65</f>
        <v>3.4154999999999998</v>
      </c>
      <c r="I65" s="59">
        <f>H65*E65</f>
        <v>44.4015</v>
      </c>
      <c r="J65" s="4"/>
    </row>
    <row r="66" spans="1:10" ht="12.75">
      <c r="A66" s="12"/>
      <c r="B66" s="28" t="s">
        <v>172</v>
      </c>
      <c r="C66" s="65" t="s">
        <v>63</v>
      </c>
      <c r="D66" s="13" t="s">
        <v>10</v>
      </c>
      <c r="E66" s="14">
        <v>95</v>
      </c>
      <c r="F66" s="15">
        <v>17.54</v>
      </c>
      <c r="G66" s="15">
        <f aca="true" t="shared" si="10" ref="G66:G72">F66*0.35</f>
        <v>6.138999999999999</v>
      </c>
      <c r="H66" s="16">
        <f aca="true" t="shared" si="11" ref="H66:H72">G66+F66</f>
        <v>23.679</v>
      </c>
      <c r="I66" s="59">
        <f aca="true" t="shared" si="12" ref="I66:I72">H66*E66</f>
        <v>2249.5049999999997</v>
      </c>
      <c r="J66" s="4"/>
    </row>
    <row r="67" spans="1:10" ht="12.75">
      <c r="A67" s="12"/>
      <c r="B67" s="28" t="s">
        <v>173</v>
      </c>
      <c r="C67" s="65" t="s">
        <v>32</v>
      </c>
      <c r="D67" s="13" t="s">
        <v>10</v>
      </c>
      <c r="E67" s="14">
        <v>7</v>
      </c>
      <c r="F67" s="15">
        <v>1.9</v>
      </c>
      <c r="G67" s="15">
        <f t="shared" si="10"/>
        <v>0.6649999999999999</v>
      </c>
      <c r="H67" s="16">
        <f t="shared" si="11"/>
        <v>2.565</v>
      </c>
      <c r="I67" s="59">
        <f t="shared" si="12"/>
        <v>17.955</v>
      </c>
      <c r="J67" s="4"/>
    </row>
    <row r="68" spans="1:10" ht="12.75">
      <c r="A68" s="12"/>
      <c r="B68" s="28" t="s">
        <v>174</v>
      </c>
      <c r="C68" s="65" t="s">
        <v>33</v>
      </c>
      <c r="D68" s="13" t="s">
        <v>10</v>
      </c>
      <c r="E68" s="14">
        <v>3</v>
      </c>
      <c r="F68" s="15">
        <v>1.67</v>
      </c>
      <c r="G68" s="15">
        <f t="shared" si="10"/>
        <v>0.5844999999999999</v>
      </c>
      <c r="H68" s="16">
        <f t="shared" si="11"/>
        <v>2.2544999999999997</v>
      </c>
      <c r="I68" s="59">
        <f t="shared" si="12"/>
        <v>6.763499999999999</v>
      </c>
      <c r="J68" s="4"/>
    </row>
    <row r="69" spans="1:10" ht="12.75">
      <c r="A69" s="12"/>
      <c r="B69" s="28" t="s">
        <v>175</v>
      </c>
      <c r="C69" s="65" t="s">
        <v>34</v>
      </c>
      <c r="D69" s="13" t="s">
        <v>10</v>
      </c>
      <c r="E69" s="14">
        <v>15</v>
      </c>
      <c r="F69" s="15">
        <v>0.94</v>
      </c>
      <c r="G69" s="15">
        <f t="shared" si="10"/>
        <v>0.32899999999999996</v>
      </c>
      <c r="H69" s="16">
        <f t="shared" si="11"/>
        <v>1.269</v>
      </c>
      <c r="I69" s="59">
        <f t="shared" si="12"/>
        <v>19.035</v>
      </c>
      <c r="J69" s="4"/>
    </row>
    <row r="70" spans="1:10" ht="12.75">
      <c r="A70" s="12"/>
      <c r="B70" s="28" t="s">
        <v>176</v>
      </c>
      <c r="C70" s="65" t="s">
        <v>35</v>
      </c>
      <c r="D70" s="13" t="s">
        <v>10</v>
      </c>
      <c r="E70" s="14">
        <v>95</v>
      </c>
      <c r="F70" s="15">
        <v>0.82</v>
      </c>
      <c r="G70" s="15">
        <f t="shared" si="10"/>
        <v>0.287</v>
      </c>
      <c r="H70" s="16">
        <f t="shared" si="11"/>
        <v>1.107</v>
      </c>
      <c r="I70" s="59">
        <f t="shared" si="12"/>
        <v>105.16499999999999</v>
      </c>
      <c r="J70" s="4"/>
    </row>
    <row r="71" spans="1:10" ht="12.75">
      <c r="A71" s="12"/>
      <c r="B71" s="28" t="s">
        <v>177</v>
      </c>
      <c r="C71" s="65" t="s">
        <v>36</v>
      </c>
      <c r="D71" s="13" t="s">
        <v>10</v>
      </c>
      <c r="E71" s="14">
        <v>95</v>
      </c>
      <c r="F71" s="15">
        <v>0.8</v>
      </c>
      <c r="G71" s="15">
        <f t="shared" si="10"/>
        <v>0.27999999999999997</v>
      </c>
      <c r="H71" s="16">
        <f t="shared" si="11"/>
        <v>1.08</v>
      </c>
      <c r="I71" s="59">
        <f t="shared" si="12"/>
        <v>102.60000000000001</v>
      </c>
      <c r="J71" s="4"/>
    </row>
    <row r="72" spans="1:10" ht="12.75">
      <c r="A72" s="12"/>
      <c r="B72" s="28" t="s">
        <v>178</v>
      </c>
      <c r="C72" s="29" t="s">
        <v>52</v>
      </c>
      <c r="D72" s="13" t="s">
        <v>10</v>
      </c>
      <c r="E72" s="14">
        <v>25</v>
      </c>
      <c r="F72" s="15">
        <v>1.84</v>
      </c>
      <c r="G72" s="15">
        <f t="shared" si="10"/>
        <v>0.644</v>
      </c>
      <c r="H72" s="16">
        <f t="shared" si="11"/>
        <v>2.484</v>
      </c>
      <c r="I72" s="59">
        <f t="shared" si="12"/>
        <v>62.1</v>
      </c>
      <c r="J72" s="4"/>
    </row>
    <row r="73" spans="1:10" ht="12.75">
      <c r="A73" s="12"/>
      <c r="B73" s="28" t="s">
        <v>179</v>
      </c>
      <c r="C73" s="29" t="s">
        <v>51</v>
      </c>
      <c r="D73" s="13" t="s">
        <v>10</v>
      </c>
      <c r="E73" s="14">
        <v>45</v>
      </c>
      <c r="F73" s="15">
        <v>5.4</v>
      </c>
      <c r="G73" s="15">
        <f>F73*0.35</f>
        <v>1.89</v>
      </c>
      <c r="H73" s="16">
        <f>G73+F73</f>
        <v>7.29</v>
      </c>
      <c r="I73" s="59">
        <f>H73*E73</f>
        <v>328.05</v>
      </c>
      <c r="J73" s="4"/>
    </row>
    <row r="74" spans="1:10" ht="12.75">
      <c r="A74" s="12"/>
      <c r="B74" s="28" t="s">
        <v>180</v>
      </c>
      <c r="C74" s="65" t="s">
        <v>19</v>
      </c>
      <c r="D74" s="13" t="s">
        <v>10</v>
      </c>
      <c r="E74" s="14">
        <v>24</v>
      </c>
      <c r="F74" s="15">
        <v>4.2</v>
      </c>
      <c r="G74" s="15">
        <f>F74*0.35</f>
        <v>1.47</v>
      </c>
      <c r="H74" s="16">
        <f>G74+F74</f>
        <v>5.67</v>
      </c>
      <c r="I74" s="59">
        <f>H74*E74</f>
        <v>136.07999999999998</v>
      </c>
      <c r="J74" s="4"/>
    </row>
    <row r="75" spans="1:10" ht="12.75">
      <c r="A75" s="12"/>
      <c r="B75" s="28" t="s">
        <v>181</v>
      </c>
      <c r="C75" s="65" t="s">
        <v>20</v>
      </c>
      <c r="D75" s="13" t="s">
        <v>10</v>
      </c>
      <c r="E75" s="14">
        <v>450</v>
      </c>
      <c r="F75" s="15">
        <v>0.36</v>
      </c>
      <c r="G75" s="15">
        <f>F75*0.35</f>
        <v>0.126</v>
      </c>
      <c r="H75" s="16">
        <f>G75+F75</f>
        <v>0.486</v>
      </c>
      <c r="I75" s="59">
        <f>H75*E75</f>
        <v>218.7</v>
      </c>
      <c r="J75" s="4"/>
    </row>
    <row r="76" spans="1:10" ht="12.75">
      <c r="A76" s="12"/>
      <c r="B76" s="28" t="s">
        <v>182</v>
      </c>
      <c r="C76" s="65" t="s">
        <v>21</v>
      </c>
      <c r="D76" s="13" t="s">
        <v>10</v>
      </c>
      <c r="E76" s="14">
        <v>450</v>
      </c>
      <c r="F76" s="15">
        <v>0.06</v>
      </c>
      <c r="G76" s="15">
        <f>F76*0.35</f>
        <v>0.020999999999999998</v>
      </c>
      <c r="H76" s="16">
        <f>G76+F76</f>
        <v>0.08099999999999999</v>
      </c>
      <c r="I76" s="59">
        <f>H76*E76</f>
        <v>36.449999999999996</v>
      </c>
      <c r="J76" s="4"/>
    </row>
    <row r="77" spans="1:10" ht="12.75">
      <c r="A77" s="12"/>
      <c r="B77" s="28" t="s">
        <v>183</v>
      </c>
      <c r="C77" s="65" t="s">
        <v>22</v>
      </c>
      <c r="D77" s="13" t="s">
        <v>10</v>
      </c>
      <c r="E77" s="14">
        <v>150</v>
      </c>
      <c r="F77" s="15">
        <v>1.7</v>
      </c>
      <c r="G77" s="15">
        <f>F77*0.35</f>
        <v>0.595</v>
      </c>
      <c r="H77" s="16">
        <f>G77+F77</f>
        <v>2.295</v>
      </c>
      <c r="I77" s="59">
        <f>H77*E77</f>
        <v>344.25</v>
      </c>
      <c r="J77" s="4"/>
    </row>
    <row r="78" spans="1:10" ht="12.75">
      <c r="A78" s="12"/>
      <c r="B78" s="28"/>
      <c r="C78" s="65"/>
      <c r="D78" s="13"/>
      <c r="E78" s="14"/>
      <c r="F78" s="15"/>
      <c r="G78" s="15"/>
      <c r="H78" s="16"/>
      <c r="I78" s="59"/>
      <c r="J78" s="4"/>
    </row>
    <row r="79" spans="1:10" ht="12.75">
      <c r="A79" s="77" t="s">
        <v>15</v>
      </c>
      <c r="B79" s="78"/>
      <c r="C79" s="66" t="s">
        <v>81</v>
      </c>
      <c r="D79" s="22"/>
      <c r="E79" s="23"/>
      <c r="F79" s="24"/>
      <c r="G79" s="24"/>
      <c r="H79" s="25">
        <f>F79+G79</f>
        <v>0</v>
      </c>
      <c r="I79" s="79">
        <f>SUM(I80:I95)</f>
        <v>19738.35</v>
      </c>
      <c r="J79" s="4"/>
    </row>
    <row r="80" spans="1:10" ht="25.5">
      <c r="A80" s="12"/>
      <c r="B80" s="28" t="s">
        <v>184</v>
      </c>
      <c r="C80" s="65" t="s">
        <v>82</v>
      </c>
      <c r="D80" s="13" t="s">
        <v>9</v>
      </c>
      <c r="E80" s="14">
        <v>2100</v>
      </c>
      <c r="F80" s="15">
        <v>1.22</v>
      </c>
      <c r="G80" s="15">
        <f aca="true" t="shared" si="13" ref="G80:G86">F80*0.35</f>
        <v>0.427</v>
      </c>
      <c r="H80" s="16">
        <f aca="true" t="shared" si="14" ref="H80:H86">G80+F80</f>
        <v>1.647</v>
      </c>
      <c r="I80" s="59">
        <f aca="true" t="shared" si="15" ref="I80:I95">H80*E80</f>
        <v>3458.7</v>
      </c>
      <c r="J80" s="4"/>
    </row>
    <row r="81" spans="1:10" ht="25.5">
      <c r="A81" s="12"/>
      <c r="B81" s="28" t="s">
        <v>185</v>
      </c>
      <c r="C81" s="65" t="s">
        <v>83</v>
      </c>
      <c r="D81" s="13" t="s">
        <v>9</v>
      </c>
      <c r="E81" s="14">
        <v>2100</v>
      </c>
      <c r="F81" s="15">
        <v>1.22</v>
      </c>
      <c r="G81" s="15">
        <f t="shared" si="13"/>
        <v>0.427</v>
      </c>
      <c r="H81" s="16">
        <f t="shared" si="14"/>
        <v>1.647</v>
      </c>
      <c r="I81" s="59">
        <f t="shared" si="15"/>
        <v>3458.7</v>
      </c>
      <c r="J81" s="4"/>
    </row>
    <row r="82" spans="1:10" ht="25.5">
      <c r="A82" s="12"/>
      <c r="B82" s="28" t="s">
        <v>186</v>
      </c>
      <c r="C82" s="65" t="s">
        <v>84</v>
      </c>
      <c r="D82" s="13" t="s">
        <v>9</v>
      </c>
      <c r="E82" s="14">
        <v>1200</v>
      </c>
      <c r="F82" s="15">
        <v>1.22</v>
      </c>
      <c r="G82" s="15">
        <f t="shared" si="13"/>
        <v>0.427</v>
      </c>
      <c r="H82" s="16">
        <f t="shared" si="14"/>
        <v>1.647</v>
      </c>
      <c r="I82" s="59">
        <f t="shared" si="15"/>
        <v>1976.4</v>
      </c>
      <c r="J82" s="4"/>
    </row>
    <row r="83" spans="1:10" ht="25.5">
      <c r="A83" s="12"/>
      <c r="B83" s="28" t="s">
        <v>187</v>
      </c>
      <c r="C83" s="29" t="s">
        <v>96</v>
      </c>
      <c r="D83" s="13" t="s">
        <v>9</v>
      </c>
      <c r="E83" s="14">
        <v>1600</v>
      </c>
      <c r="F83" s="15">
        <v>1.22</v>
      </c>
      <c r="G83" s="15">
        <f t="shared" si="13"/>
        <v>0.427</v>
      </c>
      <c r="H83" s="16">
        <f t="shared" si="14"/>
        <v>1.647</v>
      </c>
      <c r="I83" s="59">
        <f t="shared" si="15"/>
        <v>2635.2</v>
      </c>
      <c r="J83" s="4"/>
    </row>
    <row r="84" spans="1:10" ht="25.5">
      <c r="A84" s="12"/>
      <c r="B84" s="28" t="s">
        <v>188</v>
      </c>
      <c r="C84" s="65" t="s">
        <v>85</v>
      </c>
      <c r="D84" s="13" t="s">
        <v>9</v>
      </c>
      <c r="E84" s="14">
        <v>200</v>
      </c>
      <c r="F84" s="15">
        <v>1.74</v>
      </c>
      <c r="G84" s="15">
        <f t="shared" si="13"/>
        <v>0.609</v>
      </c>
      <c r="H84" s="16">
        <f t="shared" si="14"/>
        <v>2.349</v>
      </c>
      <c r="I84" s="59">
        <f t="shared" si="15"/>
        <v>469.80000000000007</v>
      </c>
      <c r="J84" s="4"/>
    </row>
    <row r="85" spans="1:10" ht="25.5">
      <c r="A85" s="12"/>
      <c r="B85" s="28" t="s">
        <v>189</v>
      </c>
      <c r="C85" s="65" t="s">
        <v>86</v>
      </c>
      <c r="D85" s="13" t="s">
        <v>9</v>
      </c>
      <c r="E85" s="14">
        <v>200</v>
      </c>
      <c r="F85" s="15">
        <v>1.74</v>
      </c>
      <c r="G85" s="15">
        <f t="shared" si="13"/>
        <v>0.609</v>
      </c>
      <c r="H85" s="16">
        <f t="shared" si="14"/>
        <v>2.349</v>
      </c>
      <c r="I85" s="59">
        <f t="shared" si="15"/>
        <v>469.80000000000007</v>
      </c>
      <c r="J85" s="4"/>
    </row>
    <row r="86" spans="1:10" ht="25.5">
      <c r="A86" s="12"/>
      <c r="B86" s="28" t="s">
        <v>190</v>
      </c>
      <c r="C86" s="65" t="s">
        <v>87</v>
      </c>
      <c r="D86" s="13" t="s">
        <v>9</v>
      </c>
      <c r="E86" s="14">
        <v>200</v>
      </c>
      <c r="F86" s="15">
        <v>1.74</v>
      </c>
      <c r="G86" s="15">
        <f t="shared" si="13"/>
        <v>0.609</v>
      </c>
      <c r="H86" s="16">
        <f t="shared" si="14"/>
        <v>2.349</v>
      </c>
      <c r="I86" s="59">
        <f t="shared" si="15"/>
        <v>469.80000000000007</v>
      </c>
      <c r="J86" s="4"/>
    </row>
    <row r="87" spans="1:10" ht="25.5">
      <c r="A87" s="12"/>
      <c r="B87" s="28" t="s">
        <v>191</v>
      </c>
      <c r="C87" s="65" t="s">
        <v>91</v>
      </c>
      <c r="D87" s="13" t="s">
        <v>9</v>
      </c>
      <c r="E87" s="14">
        <v>60</v>
      </c>
      <c r="F87" s="15">
        <v>2.15</v>
      </c>
      <c r="G87" s="15">
        <f aca="true" t="shared" si="16" ref="G87:G95">F87*0.35</f>
        <v>0.7525</v>
      </c>
      <c r="H87" s="16">
        <f aca="true" t="shared" si="17" ref="H87:H95">G87+F87</f>
        <v>2.9025</v>
      </c>
      <c r="I87" s="59">
        <f t="shared" si="15"/>
        <v>174.14999999999998</v>
      </c>
      <c r="J87" s="4"/>
    </row>
    <row r="88" spans="1:10" ht="25.5">
      <c r="A88" s="12"/>
      <c r="B88" s="28" t="s">
        <v>192</v>
      </c>
      <c r="C88" s="65" t="s">
        <v>92</v>
      </c>
      <c r="D88" s="13" t="s">
        <v>9</v>
      </c>
      <c r="E88" s="14">
        <v>60</v>
      </c>
      <c r="F88" s="15">
        <v>2.15</v>
      </c>
      <c r="G88" s="15">
        <f t="shared" si="16"/>
        <v>0.7525</v>
      </c>
      <c r="H88" s="16">
        <f t="shared" si="17"/>
        <v>2.9025</v>
      </c>
      <c r="I88" s="59">
        <f t="shared" si="15"/>
        <v>174.14999999999998</v>
      </c>
      <c r="J88" s="4"/>
    </row>
    <row r="89" spans="1:10" ht="25.5">
      <c r="A89" s="12"/>
      <c r="B89" s="28" t="s">
        <v>193</v>
      </c>
      <c r="C89" s="65" t="s">
        <v>93</v>
      </c>
      <c r="D89" s="13" t="s">
        <v>9</v>
      </c>
      <c r="E89" s="14">
        <v>60</v>
      </c>
      <c r="F89" s="15">
        <v>2.15</v>
      </c>
      <c r="G89" s="15">
        <f t="shared" si="16"/>
        <v>0.7525</v>
      </c>
      <c r="H89" s="16">
        <f t="shared" si="17"/>
        <v>2.9025</v>
      </c>
      <c r="I89" s="59">
        <f t="shared" si="15"/>
        <v>174.14999999999998</v>
      </c>
      <c r="J89" s="4"/>
    </row>
    <row r="90" spans="1:10" ht="25.5">
      <c r="A90" s="12"/>
      <c r="B90" s="28" t="s">
        <v>194</v>
      </c>
      <c r="C90" s="65" t="s">
        <v>88</v>
      </c>
      <c r="D90" s="13" t="s">
        <v>9</v>
      </c>
      <c r="E90" s="14">
        <v>150</v>
      </c>
      <c r="F90" s="15">
        <v>5.5</v>
      </c>
      <c r="G90" s="15">
        <f t="shared" si="16"/>
        <v>1.9249999999999998</v>
      </c>
      <c r="H90" s="16">
        <f t="shared" si="17"/>
        <v>7.425</v>
      </c>
      <c r="I90" s="59">
        <f t="shared" si="15"/>
        <v>1113.75</v>
      </c>
      <c r="J90" s="4"/>
    </row>
    <row r="91" spans="1:10" ht="25.5">
      <c r="A91" s="12"/>
      <c r="B91" s="28" t="s">
        <v>195</v>
      </c>
      <c r="C91" s="65" t="s">
        <v>94</v>
      </c>
      <c r="D91" s="13" t="s">
        <v>9</v>
      </c>
      <c r="E91" s="14">
        <v>150</v>
      </c>
      <c r="F91" s="15">
        <v>5.5</v>
      </c>
      <c r="G91" s="15">
        <f t="shared" si="16"/>
        <v>1.9249999999999998</v>
      </c>
      <c r="H91" s="16">
        <f t="shared" si="17"/>
        <v>7.425</v>
      </c>
      <c r="I91" s="59">
        <f t="shared" si="15"/>
        <v>1113.75</v>
      </c>
      <c r="J91" s="4"/>
    </row>
    <row r="92" spans="1:10" ht="25.5">
      <c r="A92" s="12"/>
      <c r="B92" s="28" t="s">
        <v>196</v>
      </c>
      <c r="C92" s="65" t="s">
        <v>95</v>
      </c>
      <c r="D92" s="13" t="s">
        <v>9</v>
      </c>
      <c r="E92" s="14">
        <v>150</v>
      </c>
      <c r="F92" s="15">
        <v>5.5</v>
      </c>
      <c r="G92" s="15">
        <f t="shared" si="16"/>
        <v>1.9249999999999998</v>
      </c>
      <c r="H92" s="16">
        <f t="shared" si="17"/>
        <v>7.425</v>
      </c>
      <c r="I92" s="59">
        <f t="shared" si="15"/>
        <v>1113.75</v>
      </c>
      <c r="J92" s="4"/>
    </row>
    <row r="93" spans="1:10" ht="25.5">
      <c r="A93" s="12"/>
      <c r="B93" s="28" t="s">
        <v>197</v>
      </c>
      <c r="C93" s="65" t="s">
        <v>89</v>
      </c>
      <c r="D93" s="13" t="s">
        <v>9</v>
      </c>
      <c r="E93" s="14">
        <v>150</v>
      </c>
      <c r="F93" s="15">
        <v>5.5</v>
      </c>
      <c r="G93" s="15">
        <f t="shared" si="16"/>
        <v>1.9249999999999998</v>
      </c>
      <c r="H93" s="16">
        <f t="shared" si="17"/>
        <v>7.425</v>
      </c>
      <c r="I93" s="59">
        <f t="shared" si="15"/>
        <v>1113.75</v>
      </c>
      <c r="J93" s="4"/>
    </row>
    <row r="94" spans="1:10" ht="25.5">
      <c r="A94" s="12"/>
      <c r="B94" s="28" t="s">
        <v>198</v>
      </c>
      <c r="C94" s="65" t="s">
        <v>90</v>
      </c>
      <c r="D94" s="13" t="s">
        <v>9</v>
      </c>
      <c r="E94" s="14">
        <v>150</v>
      </c>
      <c r="F94" s="15">
        <v>5.5</v>
      </c>
      <c r="G94" s="15">
        <f>F94*0.35</f>
        <v>1.9249999999999998</v>
      </c>
      <c r="H94" s="16">
        <f>G94+F94</f>
        <v>7.425</v>
      </c>
      <c r="I94" s="59">
        <f>H94*E94</f>
        <v>1113.75</v>
      </c>
      <c r="J94" s="4"/>
    </row>
    <row r="95" spans="1:10" ht="12.75">
      <c r="A95" s="12"/>
      <c r="B95" s="28" t="s">
        <v>199</v>
      </c>
      <c r="C95" s="29" t="s">
        <v>118</v>
      </c>
      <c r="D95" s="13" t="s">
        <v>9</v>
      </c>
      <c r="E95" s="14">
        <v>150</v>
      </c>
      <c r="F95" s="15">
        <v>3.5</v>
      </c>
      <c r="G95" s="15">
        <f t="shared" si="16"/>
        <v>1.2249999999999999</v>
      </c>
      <c r="H95" s="16">
        <f t="shared" si="17"/>
        <v>4.725</v>
      </c>
      <c r="I95" s="59">
        <f t="shared" si="15"/>
        <v>708.75</v>
      </c>
      <c r="J95" s="4"/>
    </row>
    <row r="96" spans="1:10" ht="12.75">
      <c r="A96" s="12"/>
      <c r="B96" s="28"/>
      <c r="C96" s="29"/>
      <c r="D96" s="13"/>
      <c r="E96" s="14"/>
      <c r="F96" s="15"/>
      <c r="G96" s="15"/>
      <c r="H96" s="16"/>
      <c r="I96" s="59"/>
      <c r="J96" s="4"/>
    </row>
    <row r="97" spans="1:10" ht="12.75">
      <c r="A97" s="17" t="s">
        <v>16</v>
      </c>
      <c r="B97" s="18"/>
      <c r="C97" s="19" t="s">
        <v>68</v>
      </c>
      <c r="D97" s="22"/>
      <c r="E97" s="23"/>
      <c r="F97" s="24"/>
      <c r="G97" s="24"/>
      <c r="H97" s="25"/>
      <c r="I97" s="79">
        <f>SUM(I98:I118)</f>
        <v>7760.866499999999</v>
      </c>
      <c r="J97" s="4"/>
    </row>
    <row r="98" spans="1:10" ht="38.25">
      <c r="A98" s="12"/>
      <c r="B98" s="28" t="s">
        <v>200</v>
      </c>
      <c r="C98" s="29" t="s">
        <v>69</v>
      </c>
      <c r="D98" s="13" t="s">
        <v>70</v>
      </c>
      <c r="E98" s="14">
        <v>1</v>
      </c>
      <c r="F98" s="15">
        <v>392.28</v>
      </c>
      <c r="G98" s="15">
        <f aca="true" t="shared" si="18" ref="G98:G105">F98*0.35</f>
        <v>137.29799999999997</v>
      </c>
      <c r="H98" s="16">
        <f aca="true" t="shared" si="19" ref="H98:H105">G98+F98</f>
        <v>529.578</v>
      </c>
      <c r="I98" s="59">
        <f aca="true" t="shared" si="20" ref="I98:I105">H98*E98</f>
        <v>529.578</v>
      </c>
      <c r="J98" s="4"/>
    </row>
    <row r="99" spans="1:10" ht="38.25">
      <c r="A99" s="12"/>
      <c r="B99" s="28" t="s">
        <v>201</v>
      </c>
      <c r="C99" s="29" t="s">
        <v>71</v>
      </c>
      <c r="D99" s="13" t="s">
        <v>70</v>
      </c>
      <c r="E99" s="14">
        <v>1</v>
      </c>
      <c r="F99" s="15">
        <v>147.4</v>
      </c>
      <c r="G99" s="15">
        <f t="shared" si="18"/>
        <v>51.589999999999996</v>
      </c>
      <c r="H99" s="16">
        <f t="shared" si="19"/>
        <v>198.99</v>
      </c>
      <c r="I99" s="59">
        <f t="shared" si="20"/>
        <v>198.99</v>
      </c>
      <c r="J99" s="4"/>
    </row>
    <row r="100" spans="1:10" ht="38.25">
      <c r="A100" s="12"/>
      <c r="B100" s="28" t="s">
        <v>202</v>
      </c>
      <c r="C100" s="29" t="s">
        <v>72</v>
      </c>
      <c r="D100" s="13" t="s">
        <v>70</v>
      </c>
      <c r="E100" s="14">
        <v>1</v>
      </c>
      <c r="F100" s="15">
        <v>249.37</v>
      </c>
      <c r="G100" s="15">
        <f t="shared" si="18"/>
        <v>87.2795</v>
      </c>
      <c r="H100" s="16">
        <f t="shared" si="19"/>
        <v>336.6495</v>
      </c>
      <c r="I100" s="59">
        <f t="shared" si="20"/>
        <v>336.6495</v>
      </c>
      <c r="J100" s="4"/>
    </row>
    <row r="101" spans="1:10" ht="38.25">
      <c r="A101" s="12"/>
      <c r="B101" s="28" t="s">
        <v>203</v>
      </c>
      <c r="C101" s="29" t="s">
        <v>73</v>
      </c>
      <c r="D101" s="13" t="s">
        <v>70</v>
      </c>
      <c r="E101" s="30">
        <v>1</v>
      </c>
      <c r="F101" s="31">
        <v>147.4</v>
      </c>
      <c r="G101" s="31">
        <f t="shared" si="18"/>
        <v>51.589999999999996</v>
      </c>
      <c r="H101" s="16">
        <f t="shared" si="19"/>
        <v>198.99</v>
      </c>
      <c r="I101" s="59">
        <f t="shared" si="20"/>
        <v>198.99</v>
      </c>
      <c r="J101" s="4"/>
    </row>
    <row r="102" spans="1:10" ht="38.25">
      <c r="A102" s="67"/>
      <c r="B102" s="28" t="s">
        <v>204</v>
      </c>
      <c r="C102" s="29" t="s">
        <v>114</v>
      </c>
      <c r="D102" s="13" t="s">
        <v>70</v>
      </c>
      <c r="E102" s="30">
        <v>1</v>
      </c>
      <c r="F102" s="31">
        <v>392.28</v>
      </c>
      <c r="G102" s="31">
        <f t="shared" si="18"/>
        <v>137.29799999999997</v>
      </c>
      <c r="H102" s="16">
        <f t="shared" si="19"/>
        <v>529.578</v>
      </c>
      <c r="I102" s="59">
        <f t="shared" si="20"/>
        <v>529.578</v>
      </c>
      <c r="J102" s="4"/>
    </row>
    <row r="103" spans="1:10" ht="38.25">
      <c r="A103" s="67"/>
      <c r="B103" s="28" t="s">
        <v>205</v>
      </c>
      <c r="C103" s="29" t="s">
        <v>113</v>
      </c>
      <c r="D103" s="13" t="s">
        <v>70</v>
      </c>
      <c r="E103" s="30">
        <v>1</v>
      </c>
      <c r="F103" s="31">
        <v>392.28</v>
      </c>
      <c r="G103" s="31">
        <f t="shared" si="18"/>
        <v>137.29799999999997</v>
      </c>
      <c r="H103" s="16">
        <f t="shared" si="19"/>
        <v>529.578</v>
      </c>
      <c r="I103" s="59">
        <f t="shared" si="20"/>
        <v>529.578</v>
      </c>
      <c r="J103" s="4"/>
    </row>
    <row r="104" spans="1:10" ht="38.25">
      <c r="A104" s="67"/>
      <c r="B104" s="28" t="s">
        <v>206</v>
      </c>
      <c r="C104" s="29" t="s">
        <v>115</v>
      </c>
      <c r="D104" s="13" t="s">
        <v>70</v>
      </c>
      <c r="E104" s="30">
        <v>1</v>
      </c>
      <c r="F104" s="31">
        <v>392.28</v>
      </c>
      <c r="G104" s="31">
        <f t="shared" si="18"/>
        <v>137.29799999999997</v>
      </c>
      <c r="H104" s="16">
        <f t="shared" si="19"/>
        <v>529.578</v>
      </c>
      <c r="I104" s="59">
        <f t="shared" si="20"/>
        <v>529.578</v>
      </c>
      <c r="J104" s="4"/>
    </row>
    <row r="105" spans="1:10" ht="12.75">
      <c r="A105" s="12"/>
      <c r="B105" s="28" t="s">
        <v>207</v>
      </c>
      <c r="C105" s="29" t="s">
        <v>74</v>
      </c>
      <c r="D105" s="13" t="s">
        <v>10</v>
      </c>
      <c r="E105" s="30">
        <v>19</v>
      </c>
      <c r="F105" s="31">
        <v>7.8</v>
      </c>
      <c r="G105" s="31">
        <f t="shared" si="18"/>
        <v>2.73</v>
      </c>
      <c r="H105" s="16">
        <f t="shared" si="19"/>
        <v>10.53</v>
      </c>
      <c r="I105" s="59">
        <f t="shared" si="20"/>
        <v>200.07</v>
      </c>
      <c r="J105" s="4"/>
    </row>
    <row r="106" spans="1:10" ht="12.75">
      <c r="A106" s="12"/>
      <c r="B106" s="28" t="s">
        <v>208</v>
      </c>
      <c r="C106" s="29" t="s">
        <v>75</v>
      </c>
      <c r="D106" s="13" t="s">
        <v>10</v>
      </c>
      <c r="E106" s="30">
        <v>11</v>
      </c>
      <c r="F106" s="31">
        <v>7.53</v>
      </c>
      <c r="G106" s="31">
        <f aca="true" t="shared" si="21" ref="G106:G117">F106*0.35</f>
        <v>2.6355</v>
      </c>
      <c r="H106" s="16">
        <f aca="true" t="shared" si="22" ref="H106:H119">G106+F106</f>
        <v>10.1655</v>
      </c>
      <c r="I106" s="59">
        <f aca="true" t="shared" si="23" ref="I106:I119">H106*E106</f>
        <v>111.8205</v>
      </c>
      <c r="J106" s="4"/>
    </row>
    <row r="107" spans="1:10" ht="12.75">
      <c r="A107" s="12"/>
      <c r="B107" s="28" t="s">
        <v>209</v>
      </c>
      <c r="C107" s="29" t="s">
        <v>76</v>
      </c>
      <c r="D107" s="13" t="s">
        <v>10</v>
      </c>
      <c r="E107" s="30">
        <v>3</v>
      </c>
      <c r="F107" s="31">
        <v>7.73</v>
      </c>
      <c r="G107" s="31">
        <f t="shared" si="21"/>
        <v>2.7055</v>
      </c>
      <c r="H107" s="16">
        <f t="shared" si="22"/>
        <v>10.435500000000001</v>
      </c>
      <c r="I107" s="59">
        <f>H107*E107</f>
        <v>31.306500000000003</v>
      </c>
      <c r="J107" s="4"/>
    </row>
    <row r="108" spans="1:10" ht="12.75">
      <c r="A108" s="12"/>
      <c r="B108" s="28" t="s">
        <v>210</v>
      </c>
      <c r="C108" s="29" t="s">
        <v>77</v>
      </c>
      <c r="D108" s="13" t="s">
        <v>10</v>
      </c>
      <c r="E108" s="30">
        <v>3</v>
      </c>
      <c r="F108" s="31">
        <v>8.53</v>
      </c>
      <c r="G108" s="31">
        <f t="shared" si="21"/>
        <v>2.9854999999999996</v>
      </c>
      <c r="H108" s="16">
        <f>G108+F108</f>
        <v>11.5155</v>
      </c>
      <c r="I108" s="59">
        <f>H108*E108</f>
        <v>34.546499999999995</v>
      </c>
      <c r="J108" s="4"/>
    </row>
    <row r="109" spans="1:10" ht="12.75">
      <c r="A109" s="12"/>
      <c r="B109" s="28" t="s">
        <v>211</v>
      </c>
      <c r="C109" s="29" t="s">
        <v>108</v>
      </c>
      <c r="D109" s="13" t="s">
        <v>10</v>
      </c>
      <c r="E109" s="30">
        <v>4</v>
      </c>
      <c r="F109" s="31">
        <v>11.38</v>
      </c>
      <c r="G109" s="31">
        <f t="shared" si="21"/>
        <v>3.983</v>
      </c>
      <c r="H109" s="16">
        <f t="shared" si="22"/>
        <v>15.363000000000001</v>
      </c>
      <c r="I109" s="59">
        <f t="shared" si="23"/>
        <v>61.452000000000005</v>
      </c>
      <c r="J109" s="4"/>
    </row>
    <row r="110" spans="1:10" ht="12.75">
      <c r="A110" s="12"/>
      <c r="B110" s="28" t="s">
        <v>212</v>
      </c>
      <c r="C110" s="29" t="s">
        <v>107</v>
      </c>
      <c r="D110" s="13" t="s">
        <v>10</v>
      </c>
      <c r="E110" s="30">
        <v>4</v>
      </c>
      <c r="F110" s="31">
        <v>51.51</v>
      </c>
      <c r="G110" s="31">
        <f t="shared" si="21"/>
        <v>18.028499999999998</v>
      </c>
      <c r="H110" s="16">
        <f t="shared" si="22"/>
        <v>69.5385</v>
      </c>
      <c r="I110" s="59">
        <f t="shared" si="23"/>
        <v>278.154</v>
      </c>
      <c r="J110" s="4"/>
    </row>
    <row r="111" spans="1:10" ht="12.75" customHeight="1">
      <c r="A111" s="12"/>
      <c r="B111" s="28" t="s">
        <v>213</v>
      </c>
      <c r="C111" s="29" t="s">
        <v>106</v>
      </c>
      <c r="D111" s="13" t="s">
        <v>10</v>
      </c>
      <c r="E111" s="30">
        <v>2</v>
      </c>
      <c r="F111" s="31">
        <v>51.45</v>
      </c>
      <c r="G111" s="31">
        <f t="shared" si="21"/>
        <v>18.0075</v>
      </c>
      <c r="H111" s="16">
        <f t="shared" si="22"/>
        <v>69.45750000000001</v>
      </c>
      <c r="I111" s="59">
        <f t="shared" si="23"/>
        <v>138.91500000000002</v>
      </c>
      <c r="J111" s="4"/>
    </row>
    <row r="112" spans="1:10" ht="12.75" customHeight="1">
      <c r="A112" s="12"/>
      <c r="B112" s="28" t="s">
        <v>214</v>
      </c>
      <c r="C112" s="29" t="s">
        <v>111</v>
      </c>
      <c r="D112" s="13" t="s">
        <v>10</v>
      </c>
      <c r="E112" s="30">
        <v>1</v>
      </c>
      <c r="F112" s="31">
        <v>51.45</v>
      </c>
      <c r="G112" s="31">
        <f>F112*0.35</f>
        <v>18.0075</v>
      </c>
      <c r="H112" s="16">
        <f>G112+F112</f>
        <v>69.45750000000001</v>
      </c>
      <c r="I112" s="59">
        <f>H112*E112</f>
        <v>69.45750000000001</v>
      </c>
      <c r="J112" s="4"/>
    </row>
    <row r="113" spans="1:10" ht="12.75" customHeight="1">
      <c r="A113" s="12"/>
      <c r="B113" s="28" t="s">
        <v>215</v>
      </c>
      <c r="C113" s="29" t="s">
        <v>109</v>
      </c>
      <c r="D113" s="13" t="s">
        <v>10</v>
      </c>
      <c r="E113" s="30">
        <v>1</v>
      </c>
      <c r="F113" s="31">
        <v>51.45</v>
      </c>
      <c r="G113" s="31">
        <f>F113*0.35</f>
        <v>18.0075</v>
      </c>
      <c r="H113" s="16">
        <f>G113+F113</f>
        <v>69.45750000000001</v>
      </c>
      <c r="I113" s="59">
        <f>H113*E113</f>
        <v>69.45750000000001</v>
      </c>
      <c r="J113" s="4"/>
    </row>
    <row r="114" spans="1:10" ht="12.75" customHeight="1">
      <c r="A114" s="12"/>
      <c r="B114" s="28" t="s">
        <v>216</v>
      </c>
      <c r="C114" s="29" t="s">
        <v>110</v>
      </c>
      <c r="D114" s="13" t="s">
        <v>10</v>
      </c>
      <c r="E114" s="30">
        <v>2</v>
      </c>
      <c r="F114" s="31">
        <v>110</v>
      </c>
      <c r="G114" s="31">
        <f>F114*0.35</f>
        <v>38.5</v>
      </c>
      <c r="H114" s="16">
        <f>G114+F114</f>
        <v>148.5</v>
      </c>
      <c r="I114" s="59">
        <f>H114*E114</f>
        <v>297</v>
      </c>
      <c r="J114" s="4"/>
    </row>
    <row r="115" spans="1:10" ht="12.75">
      <c r="A115" s="12"/>
      <c r="B115" s="28" t="s">
        <v>217</v>
      </c>
      <c r="C115" s="29" t="s">
        <v>78</v>
      </c>
      <c r="D115" s="13" t="s">
        <v>10</v>
      </c>
      <c r="E115" s="30">
        <v>2</v>
      </c>
      <c r="F115" s="31">
        <v>366.33</v>
      </c>
      <c r="G115" s="31">
        <f t="shared" si="21"/>
        <v>128.2155</v>
      </c>
      <c r="H115" s="16">
        <f t="shared" si="22"/>
        <v>494.54549999999995</v>
      </c>
      <c r="I115" s="59">
        <f t="shared" si="23"/>
        <v>989.0909999999999</v>
      </c>
      <c r="J115" s="4"/>
    </row>
    <row r="116" spans="1:10" ht="12.75" customHeight="1">
      <c r="A116" s="12"/>
      <c r="B116" s="28" t="s">
        <v>218</v>
      </c>
      <c r="C116" s="29" t="s">
        <v>79</v>
      </c>
      <c r="D116" s="13" t="s">
        <v>10</v>
      </c>
      <c r="E116" s="30">
        <v>9</v>
      </c>
      <c r="F116" s="31">
        <v>78.04</v>
      </c>
      <c r="G116" s="31">
        <f t="shared" si="21"/>
        <v>27.314</v>
      </c>
      <c r="H116" s="16">
        <f t="shared" si="22"/>
        <v>105.35400000000001</v>
      </c>
      <c r="I116" s="59">
        <f t="shared" si="23"/>
        <v>948.1860000000001</v>
      </c>
      <c r="J116" s="4"/>
    </row>
    <row r="117" spans="1:10" ht="12.75" customHeight="1">
      <c r="A117" s="12"/>
      <c r="B117" s="28" t="s">
        <v>219</v>
      </c>
      <c r="C117" s="29" t="s">
        <v>80</v>
      </c>
      <c r="D117" s="13" t="s">
        <v>10</v>
      </c>
      <c r="E117" s="30">
        <v>3</v>
      </c>
      <c r="F117" s="31">
        <v>78.04</v>
      </c>
      <c r="G117" s="31">
        <f t="shared" si="21"/>
        <v>27.314</v>
      </c>
      <c r="H117" s="16">
        <f t="shared" si="22"/>
        <v>105.35400000000001</v>
      </c>
      <c r="I117" s="59">
        <f t="shared" si="23"/>
        <v>316.062</v>
      </c>
      <c r="J117" s="4"/>
    </row>
    <row r="118" spans="1:9" ht="12.75" customHeight="1">
      <c r="A118" s="12"/>
      <c r="B118" s="28" t="s">
        <v>220</v>
      </c>
      <c r="C118" s="29" t="s">
        <v>112</v>
      </c>
      <c r="D118" s="13" t="s">
        <v>10</v>
      </c>
      <c r="E118" s="30">
        <v>13</v>
      </c>
      <c r="F118" s="31">
        <v>77.63</v>
      </c>
      <c r="G118" s="31">
        <f>F118*0.35</f>
        <v>27.170499999999997</v>
      </c>
      <c r="H118" s="16">
        <f>G118+F118</f>
        <v>104.8005</v>
      </c>
      <c r="I118" s="61">
        <f>H118*E118</f>
        <v>1362.4065</v>
      </c>
    </row>
    <row r="119" spans="1:10" ht="12.75">
      <c r="A119" s="12"/>
      <c r="B119" s="28" t="s">
        <v>221</v>
      </c>
      <c r="C119" s="29" t="s">
        <v>121</v>
      </c>
      <c r="D119" s="13" t="s">
        <v>122</v>
      </c>
      <c r="E119" s="30">
        <v>1</v>
      </c>
      <c r="F119" s="31">
        <v>0</v>
      </c>
      <c r="G119" s="31">
        <v>0</v>
      </c>
      <c r="H119" s="16">
        <f t="shared" si="22"/>
        <v>0</v>
      </c>
      <c r="I119" s="62">
        <f t="shared" si="23"/>
        <v>0</v>
      </c>
      <c r="J119" s="4"/>
    </row>
    <row r="120" spans="1:9" ht="12.75">
      <c r="A120" s="32"/>
      <c r="B120" s="32"/>
      <c r="C120" s="33"/>
      <c r="D120" s="32"/>
      <c r="E120" s="34"/>
      <c r="F120" s="34"/>
      <c r="G120" s="34"/>
      <c r="H120" s="34"/>
      <c r="I120" s="63"/>
    </row>
    <row r="121" spans="1:9" ht="12.75">
      <c r="A121" s="17" t="s">
        <v>17</v>
      </c>
      <c r="B121" s="18"/>
      <c r="C121" s="19" t="s">
        <v>228</v>
      </c>
      <c r="D121" s="38"/>
      <c r="E121" s="39"/>
      <c r="F121" s="39"/>
      <c r="G121" s="39"/>
      <c r="H121" s="39"/>
      <c r="I121" s="82">
        <f>SUM(I122:I177)</f>
        <v>279991.8508500001</v>
      </c>
    </row>
    <row r="122" spans="1:9" ht="12.75">
      <c r="A122" s="12"/>
      <c r="B122" s="28" t="s">
        <v>260</v>
      </c>
      <c r="C122" s="35" t="s">
        <v>229</v>
      </c>
      <c r="D122" s="36" t="s">
        <v>10</v>
      </c>
      <c r="E122" s="37">
        <v>1</v>
      </c>
      <c r="F122" s="37">
        <v>5.5</v>
      </c>
      <c r="G122" s="37">
        <v>1.9249999999999998</v>
      </c>
      <c r="H122" s="16">
        <f aca="true" t="shared" si="24" ref="H122:H144">G122+F122</f>
        <v>7.425</v>
      </c>
      <c r="I122" s="62">
        <f aca="true" t="shared" si="25" ref="I122:I145">H122*E122</f>
        <v>7.425</v>
      </c>
    </row>
    <row r="123" spans="1:9" ht="12.75">
      <c r="A123" s="12"/>
      <c r="B123" s="28" t="s">
        <v>261</v>
      </c>
      <c r="C123" s="35" t="s">
        <v>230</v>
      </c>
      <c r="D123" s="36" t="s">
        <v>10</v>
      </c>
      <c r="E123" s="37">
        <v>1</v>
      </c>
      <c r="F123" s="37">
        <v>4.42</v>
      </c>
      <c r="G123" s="37">
        <v>1.547</v>
      </c>
      <c r="H123" s="16">
        <f t="shared" si="24"/>
        <v>5.967</v>
      </c>
      <c r="I123" s="59">
        <f t="shared" si="25"/>
        <v>5.967</v>
      </c>
    </row>
    <row r="124" spans="1:9" ht="12.75">
      <c r="A124" s="12"/>
      <c r="B124" s="28" t="s">
        <v>262</v>
      </c>
      <c r="C124" s="35" t="s">
        <v>589</v>
      </c>
      <c r="D124" s="36" t="s">
        <v>10</v>
      </c>
      <c r="E124" s="37">
        <v>2</v>
      </c>
      <c r="F124" s="37">
        <v>215</v>
      </c>
      <c r="G124" s="37">
        <v>75.25</v>
      </c>
      <c r="H124" s="16">
        <f t="shared" si="24"/>
        <v>290.25</v>
      </c>
      <c r="I124" s="59">
        <f t="shared" si="25"/>
        <v>580.5</v>
      </c>
    </row>
    <row r="125" spans="1:9" ht="21">
      <c r="A125" s="12"/>
      <c r="B125" s="28" t="s">
        <v>263</v>
      </c>
      <c r="C125" s="35" t="s">
        <v>231</v>
      </c>
      <c r="D125" s="36" t="s">
        <v>10</v>
      </c>
      <c r="E125" s="37">
        <v>1</v>
      </c>
      <c r="F125" s="37">
        <v>283.49</v>
      </c>
      <c r="G125" s="37">
        <v>99.22149999999999</v>
      </c>
      <c r="H125" s="16">
        <f t="shared" si="24"/>
        <v>382.7115</v>
      </c>
      <c r="I125" s="59">
        <f t="shared" si="25"/>
        <v>382.7115</v>
      </c>
    </row>
    <row r="126" spans="1:9" ht="12.75">
      <c r="A126" s="12"/>
      <c r="B126" s="28" t="s">
        <v>264</v>
      </c>
      <c r="C126" s="35" t="s">
        <v>232</v>
      </c>
      <c r="D126" s="36" t="s">
        <v>124</v>
      </c>
      <c r="E126" s="37">
        <v>50</v>
      </c>
      <c r="F126" s="37">
        <v>19</v>
      </c>
      <c r="G126" s="37">
        <v>6.6499999999999995</v>
      </c>
      <c r="H126" s="16">
        <f t="shared" si="24"/>
        <v>25.65</v>
      </c>
      <c r="I126" s="59">
        <f t="shared" si="25"/>
        <v>1282.5</v>
      </c>
    </row>
    <row r="127" spans="1:9" ht="12.75">
      <c r="A127" s="12"/>
      <c r="B127" s="28" t="s">
        <v>265</v>
      </c>
      <c r="C127" s="35" t="s">
        <v>233</v>
      </c>
      <c r="D127" s="36" t="s">
        <v>10</v>
      </c>
      <c r="E127" s="37">
        <v>80</v>
      </c>
      <c r="F127" s="37">
        <v>3.625</v>
      </c>
      <c r="G127" s="37">
        <v>1.2687499999999998</v>
      </c>
      <c r="H127" s="16">
        <f t="shared" si="24"/>
        <v>4.89375</v>
      </c>
      <c r="I127" s="59">
        <f t="shared" si="25"/>
        <v>391.5</v>
      </c>
    </row>
    <row r="128" spans="1:9" ht="12.75">
      <c r="A128" s="12"/>
      <c r="B128" s="28" t="s">
        <v>266</v>
      </c>
      <c r="C128" s="35" t="s">
        <v>234</v>
      </c>
      <c r="D128" s="36" t="s">
        <v>124</v>
      </c>
      <c r="E128" s="37">
        <v>10</v>
      </c>
      <c r="F128" s="37">
        <v>9.97</v>
      </c>
      <c r="G128" s="37">
        <v>3.4895</v>
      </c>
      <c r="H128" s="16">
        <f t="shared" si="24"/>
        <v>13.4595</v>
      </c>
      <c r="I128" s="59">
        <f t="shared" si="25"/>
        <v>134.595</v>
      </c>
    </row>
    <row r="129" spans="1:9" ht="12.75">
      <c r="A129" s="12"/>
      <c r="B129" s="28" t="s">
        <v>267</v>
      </c>
      <c r="C129" s="35" t="s">
        <v>235</v>
      </c>
      <c r="D129" s="36" t="s">
        <v>124</v>
      </c>
      <c r="E129" s="37">
        <v>50</v>
      </c>
      <c r="F129" s="37">
        <v>125.62</v>
      </c>
      <c r="G129" s="37">
        <v>43.967</v>
      </c>
      <c r="H129" s="16">
        <f t="shared" si="24"/>
        <v>169.587</v>
      </c>
      <c r="I129" s="59">
        <f t="shared" si="25"/>
        <v>8479.349999999999</v>
      </c>
    </row>
    <row r="130" spans="1:9" ht="12.75">
      <c r="A130" s="12"/>
      <c r="B130" s="28" t="s">
        <v>268</v>
      </c>
      <c r="C130" s="35" t="s">
        <v>590</v>
      </c>
      <c r="D130" s="36" t="s">
        <v>124</v>
      </c>
      <c r="E130" s="37">
        <v>50</v>
      </c>
      <c r="F130" s="37">
        <v>125.62</v>
      </c>
      <c r="G130" s="37">
        <v>43.967</v>
      </c>
      <c r="H130" s="16">
        <f t="shared" si="24"/>
        <v>169.587</v>
      </c>
      <c r="I130" s="59">
        <f t="shared" si="25"/>
        <v>8479.349999999999</v>
      </c>
    </row>
    <row r="131" spans="1:9" ht="12.75">
      <c r="A131" s="12"/>
      <c r="B131" s="28" t="s">
        <v>269</v>
      </c>
      <c r="C131" s="35" t="s">
        <v>591</v>
      </c>
      <c r="D131" s="36" t="s">
        <v>124</v>
      </c>
      <c r="E131" s="37">
        <v>50</v>
      </c>
      <c r="F131" s="37">
        <v>125.62</v>
      </c>
      <c r="G131" s="37">
        <v>43.967</v>
      </c>
      <c r="H131" s="16">
        <f t="shared" si="24"/>
        <v>169.587</v>
      </c>
      <c r="I131" s="59">
        <f t="shared" si="25"/>
        <v>8479.349999999999</v>
      </c>
    </row>
    <row r="132" spans="1:9" ht="21">
      <c r="A132" s="12"/>
      <c r="B132" s="28" t="s">
        <v>270</v>
      </c>
      <c r="C132" s="35" t="s">
        <v>236</v>
      </c>
      <c r="D132" s="36" t="s">
        <v>124</v>
      </c>
      <c r="E132" s="37">
        <v>50</v>
      </c>
      <c r="F132" s="37">
        <v>125.62</v>
      </c>
      <c r="G132" s="37">
        <v>43.967</v>
      </c>
      <c r="H132" s="16">
        <f t="shared" si="24"/>
        <v>169.587</v>
      </c>
      <c r="I132" s="59">
        <f t="shared" si="25"/>
        <v>8479.349999999999</v>
      </c>
    </row>
    <row r="133" spans="1:9" ht="12.75">
      <c r="A133" s="12"/>
      <c r="B133" s="28" t="s">
        <v>271</v>
      </c>
      <c r="C133" s="35" t="s">
        <v>592</v>
      </c>
      <c r="D133" s="36" t="s">
        <v>124</v>
      </c>
      <c r="E133" s="37">
        <v>50</v>
      </c>
      <c r="F133" s="37">
        <v>76.25</v>
      </c>
      <c r="G133" s="37">
        <v>26.6875</v>
      </c>
      <c r="H133" s="16">
        <f t="shared" si="24"/>
        <v>102.9375</v>
      </c>
      <c r="I133" s="59">
        <f t="shared" si="25"/>
        <v>5146.875</v>
      </c>
    </row>
    <row r="134" spans="1:9" ht="12.75">
      <c r="A134" s="12"/>
      <c r="B134" s="28" t="s">
        <v>272</v>
      </c>
      <c r="C134" s="35" t="s">
        <v>593</v>
      </c>
      <c r="D134" s="36" t="s">
        <v>124</v>
      </c>
      <c r="E134" s="37">
        <v>200</v>
      </c>
      <c r="F134" s="37">
        <v>46.94</v>
      </c>
      <c r="G134" s="37">
        <v>16.429</v>
      </c>
      <c r="H134" s="16">
        <f t="shared" si="24"/>
        <v>63.369</v>
      </c>
      <c r="I134" s="59">
        <f t="shared" si="25"/>
        <v>12673.8</v>
      </c>
    </row>
    <row r="135" spans="1:9" ht="12.75">
      <c r="A135" s="12"/>
      <c r="B135" s="28" t="s">
        <v>273</v>
      </c>
      <c r="C135" s="35" t="s">
        <v>594</v>
      </c>
      <c r="D135" s="36" t="s">
        <v>124</v>
      </c>
      <c r="E135" s="37">
        <v>200</v>
      </c>
      <c r="F135" s="37">
        <v>46.94</v>
      </c>
      <c r="G135" s="37">
        <v>16.429</v>
      </c>
      <c r="H135" s="16">
        <f t="shared" si="24"/>
        <v>63.369</v>
      </c>
      <c r="I135" s="59">
        <f t="shared" si="25"/>
        <v>12673.8</v>
      </c>
    </row>
    <row r="136" spans="1:9" ht="12.75">
      <c r="A136" s="12"/>
      <c r="B136" s="28" t="s">
        <v>274</v>
      </c>
      <c r="C136" s="35" t="s">
        <v>595</v>
      </c>
      <c r="D136" s="36" t="s">
        <v>124</v>
      </c>
      <c r="E136" s="37">
        <v>200</v>
      </c>
      <c r="F136" s="37">
        <v>46.94</v>
      </c>
      <c r="G136" s="37">
        <v>16.429</v>
      </c>
      <c r="H136" s="16">
        <f t="shared" si="24"/>
        <v>63.369</v>
      </c>
      <c r="I136" s="59">
        <f t="shared" si="25"/>
        <v>12673.8</v>
      </c>
    </row>
    <row r="137" spans="1:9" ht="21">
      <c r="A137" s="12"/>
      <c r="B137" s="28" t="s">
        <v>275</v>
      </c>
      <c r="C137" s="35" t="s">
        <v>596</v>
      </c>
      <c r="D137" s="36" t="s">
        <v>124</v>
      </c>
      <c r="E137" s="37">
        <v>200</v>
      </c>
      <c r="F137" s="37">
        <v>46.94</v>
      </c>
      <c r="G137" s="37">
        <v>16.429</v>
      </c>
      <c r="H137" s="16">
        <f t="shared" si="24"/>
        <v>63.369</v>
      </c>
      <c r="I137" s="59">
        <f t="shared" si="25"/>
        <v>12673.8</v>
      </c>
    </row>
    <row r="138" spans="1:9" ht="12.75">
      <c r="A138" s="12"/>
      <c r="B138" s="28" t="s">
        <v>597</v>
      </c>
      <c r="C138" s="35" t="s">
        <v>598</v>
      </c>
      <c r="D138" s="36" t="s">
        <v>124</v>
      </c>
      <c r="E138" s="37">
        <v>200</v>
      </c>
      <c r="F138" s="37">
        <v>20.9</v>
      </c>
      <c r="G138" s="37">
        <v>7.314999999999999</v>
      </c>
      <c r="H138" s="16">
        <f t="shared" si="24"/>
        <v>28.214999999999996</v>
      </c>
      <c r="I138" s="59">
        <f t="shared" si="25"/>
        <v>5642.999999999999</v>
      </c>
    </row>
    <row r="139" spans="1:9" ht="12.75">
      <c r="A139" s="12"/>
      <c r="B139" s="28" t="s">
        <v>276</v>
      </c>
      <c r="C139" s="35" t="s">
        <v>599</v>
      </c>
      <c r="D139" s="36" t="s">
        <v>124</v>
      </c>
      <c r="E139" s="37">
        <v>100</v>
      </c>
      <c r="F139" s="37">
        <v>20.9</v>
      </c>
      <c r="G139" s="37">
        <v>7.314999999999999</v>
      </c>
      <c r="H139" s="16">
        <f t="shared" si="24"/>
        <v>28.214999999999996</v>
      </c>
      <c r="I139" s="59">
        <f t="shared" si="25"/>
        <v>2821.4999999999995</v>
      </c>
    </row>
    <row r="140" spans="1:9" ht="12.75">
      <c r="A140" s="12"/>
      <c r="B140" s="28" t="s">
        <v>277</v>
      </c>
      <c r="C140" s="35" t="s">
        <v>600</v>
      </c>
      <c r="D140" s="36" t="s">
        <v>124</v>
      </c>
      <c r="E140" s="37">
        <v>100</v>
      </c>
      <c r="F140" s="37">
        <v>20.9</v>
      </c>
      <c r="G140" s="37">
        <v>7.314999999999999</v>
      </c>
      <c r="H140" s="16">
        <f t="shared" si="24"/>
        <v>28.214999999999996</v>
      </c>
      <c r="I140" s="59">
        <f t="shared" si="25"/>
        <v>2821.4999999999995</v>
      </c>
    </row>
    <row r="141" spans="1:9" ht="12.75">
      <c r="A141" s="12"/>
      <c r="B141" s="28" t="s">
        <v>278</v>
      </c>
      <c r="C141" s="35" t="s">
        <v>601</v>
      </c>
      <c r="D141" s="36" t="s">
        <v>124</v>
      </c>
      <c r="E141" s="37">
        <v>100</v>
      </c>
      <c r="F141" s="37">
        <v>20.9</v>
      </c>
      <c r="G141" s="37">
        <v>7.314999999999999</v>
      </c>
      <c r="H141" s="16">
        <f t="shared" si="24"/>
        <v>28.214999999999996</v>
      </c>
      <c r="I141" s="59">
        <f t="shared" si="25"/>
        <v>2821.4999999999995</v>
      </c>
    </row>
    <row r="142" spans="1:9" ht="21">
      <c r="A142" s="12"/>
      <c r="B142" s="28" t="s">
        <v>279</v>
      </c>
      <c r="C142" s="35" t="s">
        <v>602</v>
      </c>
      <c r="D142" s="36" t="s">
        <v>124</v>
      </c>
      <c r="E142" s="37">
        <v>100</v>
      </c>
      <c r="F142" s="37">
        <v>20.9</v>
      </c>
      <c r="G142" s="37">
        <v>7.314999999999999</v>
      </c>
      <c r="H142" s="16">
        <f t="shared" si="24"/>
        <v>28.214999999999996</v>
      </c>
      <c r="I142" s="59">
        <f t="shared" si="25"/>
        <v>2821.4999999999995</v>
      </c>
    </row>
    <row r="143" spans="1:9" ht="12.75">
      <c r="A143" s="12"/>
      <c r="B143" s="28" t="s">
        <v>280</v>
      </c>
      <c r="C143" s="35" t="s">
        <v>603</v>
      </c>
      <c r="D143" s="36" t="s">
        <v>124</v>
      </c>
      <c r="E143" s="37">
        <v>100</v>
      </c>
      <c r="F143" s="37">
        <v>17.8</v>
      </c>
      <c r="G143" s="37">
        <v>6.2299999999999995</v>
      </c>
      <c r="H143" s="16">
        <f>G143+F143</f>
        <v>24.03</v>
      </c>
      <c r="I143" s="59">
        <f t="shared" si="25"/>
        <v>2403</v>
      </c>
    </row>
    <row r="144" spans="1:9" ht="21">
      <c r="A144" s="12"/>
      <c r="B144" s="28" t="s">
        <v>281</v>
      </c>
      <c r="C144" s="35" t="s">
        <v>237</v>
      </c>
      <c r="D144" s="36" t="s">
        <v>10</v>
      </c>
      <c r="E144" s="37">
        <v>1</v>
      </c>
      <c r="F144" s="37">
        <v>47350</v>
      </c>
      <c r="G144" s="37">
        <v>16572.5</v>
      </c>
      <c r="H144" s="97">
        <f t="shared" si="24"/>
        <v>63922.5</v>
      </c>
      <c r="I144" s="61">
        <f t="shared" si="25"/>
        <v>63922.5</v>
      </c>
    </row>
    <row r="145" spans="1:9" ht="12.75">
      <c r="A145" s="12"/>
      <c r="B145" s="28" t="s">
        <v>282</v>
      </c>
      <c r="C145" s="35" t="s">
        <v>238</v>
      </c>
      <c r="D145" s="36" t="s">
        <v>10</v>
      </c>
      <c r="E145" s="37">
        <v>1</v>
      </c>
      <c r="F145" s="37">
        <v>125</v>
      </c>
      <c r="G145" s="37">
        <v>43.75</v>
      </c>
      <c r="H145" s="16">
        <f>G145+F145</f>
        <v>168.75</v>
      </c>
      <c r="I145" s="99">
        <f t="shared" si="25"/>
        <v>168.75</v>
      </c>
    </row>
    <row r="146" spans="1:9" ht="12.75">
      <c r="A146" s="12"/>
      <c r="B146" s="28" t="s">
        <v>283</v>
      </c>
      <c r="C146" s="35" t="s">
        <v>604</v>
      </c>
      <c r="D146" s="36" t="s">
        <v>10</v>
      </c>
      <c r="E146" s="37">
        <v>4</v>
      </c>
      <c r="F146" s="37">
        <v>8</v>
      </c>
      <c r="G146" s="37">
        <v>2.8</v>
      </c>
      <c r="H146" s="98">
        <f aca="true" t="shared" si="26" ref="H146:H177">G146+F146</f>
        <v>10.8</v>
      </c>
      <c r="I146" s="59">
        <f aca="true" t="shared" si="27" ref="I146:I177">H146*E146</f>
        <v>43.2</v>
      </c>
    </row>
    <row r="147" spans="1:9" ht="12.75">
      <c r="A147" s="12"/>
      <c r="B147" s="28" t="s">
        <v>284</v>
      </c>
      <c r="C147" s="35" t="s">
        <v>239</v>
      </c>
      <c r="D147" s="36" t="s">
        <v>124</v>
      </c>
      <c r="E147" s="37">
        <v>100</v>
      </c>
      <c r="F147" s="37">
        <v>0.66</v>
      </c>
      <c r="G147" s="37">
        <v>0.23099999999999998</v>
      </c>
      <c r="H147" s="16">
        <f t="shared" si="26"/>
        <v>0.891</v>
      </c>
      <c r="I147" s="59">
        <f t="shared" si="27"/>
        <v>89.1</v>
      </c>
    </row>
    <row r="148" spans="1:9" ht="21">
      <c r="A148" s="12"/>
      <c r="B148" s="28" t="s">
        <v>285</v>
      </c>
      <c r="C148" s="35" t="s">
        <v>240</v>
      </c>
      <c r="D148" s="36" t="s">
        <v>124</v>
      </c>
      <c r="E148" s="37">
        <v>100</v>
      </c>
      <c r="F148" s="37">
        <v>0.66</v>
      </c>
      <c r="G148" s="37">
        <v>0.23099999999999998</v>
      </c>
      <c r="H148" s="16">
        <f t="shared" si="26"/>
        <v>0.891</v>
      </c>
      <c r="I148" s="59">
        <f t="shared" si="27"/>
        <v>89.1</v>
      </c>
    </row>
    <row r="149" spans="1:9" ht="12.75">
      <c r="A149" s="12"/>
      <c r="B149" s="28" t="s">
        <v>286</v>
      </c>
      <c r="C149" s="35" t="s">
        <v>241</v>
      </c>
      <c r="D149" s="36" t="s">
        <v>124</v>
      </c>
      <c r="E149" s="37">
        <v>100</v>
      </c>
      <c r="F149" s="37">
        <v>0.66</v>
      </c>
      <c r="G149" s="37">
        <v>0.23099999999999998</v>
      </c>
      <c r="H149" s="16">
        <f t="shared" si="26"/>
        <v>0.891</v>
      </c>
      <c r="I149" s="59">
        <f t="shared" si="27"/>
        <v>89.1</v>
      </c>
    </row>
    <row r="150" spans="1:9" ht="21">
      <c r="A150" s="12"/>
      <c r="B150" s="28" t="s">
        <v>287</v>
      </c>
      <c r="C150" s="35" t="s">
        <v>605</v>
      </c>
      <c r="D150" s="36" t="s">
        <v>606</v>
      </c>
      <c r="E150" s="37">
        <v>4.4</v>
      </c>
      <c r="F150" s="37">
        <v>415</v>
      </c>
      <c r="G150" s="37">
        <v>145.25</v>
      </c>
      <c r="H150" s="16">
        <f t="shared" si="26"/>
        <v>560.25</v>
      </c>
      <c r="I150" s="59">
        <f t="shared" si="27"/>
        <v>2465.1000000000004</v>
      </c>
    </row>
    <row r="151" spans="1:9" ht="21">
      <c r="A151" s="12"/>
      <c r="B151" s="28" t="s">
        <v>288</v>
      </c>
      <c r="C151" s="35" t="s">
        <v>607</v>
      </c>
      <c r="D151" s="36" t="s">
        <v>606</v>
      </c>
      <c r="E151" s="37">
        <v>1.76</v>
      </c>
      <c r="F151" s="37">
        <v>415</v>
      </c>
      <c r="G151" s="37">
        <v>145.25</v>
      </c>
      <c r="H151" s="16">
        <f t="shared" si="26"/>
        <v>560.25</v>
      </c>
      <c r="I151" s="59">
        <f t="shared" si="27"/>
        <v>986.04</v>
      </c>
    </row>
    <row r="152" spans="1:9" ht="42">
      <c r="A152" s="12"/>
      <c r="B152" s="28" t="s">
        <v>289</v>
      </c>
      <c r="C152" s="35" t="s">
        <v>608</v>
      </c>
      <c r="D152" s="36" t="s">
        <v>606</v>
      </c>
      <c r="E152" s="37">
        <v>14.08</v>
      </c>
      <c r="F152" s="37">
        <v>278.45</v>
      </c>
      <c r="G152" s="37">
        <v>97.4575</v>
      </c>
      <c r="H152" s="16">
        <f t="shared" si="26"/>
        <v>375.90749999999997</v>
      </c>
      <c r="I152" s="59">
        <f t="shared" si="27"/>
        <v>5292.777599999999</v>
      </c>
    </row>
    <row r="153" spans="1:9" ht="12.75">
      <c r="A153" s="12"/>
      <c r="B153" s="28" t="s">
        <v>290</v>
      </c>
      <c r="C153" s="35" t="s">
        <v>242</v>
      </c>
      <c r="D153" s="36" t="s">
        <v>10</v>
      </c>
      <c r="E153" s="37">
        <v>7</v>
      </c>
      <c r="F153" s="37">
        <v>14.5</v>
      </c>
      <c r="G153" s="37">
        <v>5.074999999999999</v>
      </c>
      <c r="H153" s="16">
        <f t="shared" si="26"/>
        <v>19.575</v>
      </c>
      <c r="I153" s="59">
        <f t="shared" si="27"/>
        <v>137.025</v>
      </c>
    </row>
    <row r="154" spans="1:9" ht="12.75">
      <c r="A154" s="12"/>
      <c r="B154" s="28" t="s">
        <v>291</v>
      </c>
      <c r="C154" s="35" t="s">
        <v>243</v>
      </c>
      <c r="D154" s="36" t="s">
        <v>10</v>
      </c>
      <c r="E154" s="37">
        <v>1</v>
      </c>
      <c r="F154" s="37">
        <v>435</v>
      </c>
      <c r="G154" s="37">
        <v>152.25</v>
      </c>
      <c r="H154" s="16">
        <f t="shared" si="26"/>
        <v>587.25</v>
      </c>
      <c r="I154" s="59">
        <f t="shared" si="27"/>
        <v>587.25</v>
      </c>
    </row>
    <row r="155" spans="1:9" ht="12.75">
      <c r="A155" s="12"/>
      <c r="B155" s="28" t="s">
        <v>292</v>
      </c>
      <c r="C155" s="35" t="s">
        <v>244</v>
      </c>
      <c r="D155" s="36" t="s">
        <v>10</v>
      </c>
      <c r="E155" s="37">
        <v>3</v>
      </c>
      <c r="F155" s="37">
        <v>5.51</v>
      </c>
      <c r="G155" s="37">
        <v>1.9284999999999999</v>
      </c>
      <c r="H155" s="16">
        <f t="shared" si="26"/>
        <v>7.4384999999999994</v>
      </c>
      <c r="I155" s="59">
        <f t="shared" si="27"/>
        <v>22.3155</v>
      </c>
    </row>
    <row r="156" spans="1:9" ht="12.75">
      <c r="A156" s="12"/>
      <c r="B156" s="28" t="s">
        <v>293</v>
      </c>
      <c r="C156" s="35" t="s">
        <v>245</v>
      </c>
      <c r="D156" s="36" t="s">
        <v>10</v>
      </c>
      <c r="E156" s="37">
        <v>2</v>
      </c>
      <c r="F156" s="37">
        <v>11.6</v>
      </c>
      <c r="G156" s="37">
        <v>4.06</v>
      </c>
      <c r="H156" s="16">
        <f t="shared" si="26"/>
        <v>15.66</v>
      </c>
      <c r="I156" s="59">
        <f t="shared" si="27"/>
        <v>31.32</v>
      </c>
    </row>
    <row r="157" spans="1:9" ht="21">
      <c r="A157" s="12"/>
      <c r="B157" s="28" t="s">
        <v>294</v>
      </c>
      <c r="C157" s="35" t="s">
        <v>246</v>
      </c>
      <c r="D157" s="36" t="s">
        <v>10</v>
      </c>
      <c r="E157" s="37">
        <v>1</v>
      </c>
      <c r="F157" s="37">
        <v>6750</v>
      </c>
      <c r="G157" s="37">
        <v>2362.5</v>
      </c>
      <c r="H157" s="16">
        <f t="shared" si="26"/>
        <v>9112.5</v>
      </c>
      <c r="I157" s="59">
        <f t="shared" si="27"/>
        <v>9112.5</v>
      </c>
    </row>
    <row r="158" spans="1:9" ht="42">
      <c r="A158" s="12"/>
      <c r="B158" s="28" t="s">
        <v>295</v>
      </c>
      <c r="C158" s="35" t="s">
        <v>247</v>
      </c>
      <c r="D158" s="36" t="s">
        <v>10</v>
      </c>
      <c r="E158" s="37">
        <v>1</v>
      </c>
      <c r="F158" s="37">
        <v>29550</v>
      </c>
      <c r="G158" s="37">
        <v>10342.5</v>
      </c>
      <c r="H158" s="16">
        <f t="shared" si="26"/>
        <v>39892.5</v>
      </c>
      <c r="I158" s="59">
        <f t="shared" si="27"/>
        <v>39892.5</v>
      </c>
    </row>
    <row r="159" spans="1:9" ht="12.75">
      <c r="A159" s="12"/>
      <c r="B159" s="28" t="s">
        <v>296</v>
      </c>
      <c r="C159" s="35" t="s">
        <v>248</v>
      </c>
      <c r="D159" s="36" t="s">
        <v>606</v>
      </c>
      <c r="E159" s="37">
        <v>1.07</v>
      </c>
      <c r="F159" s="37">
        <v>375</v>
      </c>
      <c r="G159" s="37">
        <v>131.25</v>
      </c>
      <c r="H159" s="16">
        <f t="shared" si="26"/>
        <v>506.25</v>
      </c>
      <c r="I159" s="59">
        <f t="shared" si="27"/>
        <v>541.6875</v>
      </c>
    </row>
    <row r="160" spans="1:9" ht="12.75">
      <c r="A160" s="12"/>
      <c r="B160" s="28" t="s">
        <v>297</v>
      </c>
      <c r="C160" s="35" t="s">
        <v>609</v>
      </c>
      <c r="D160" s="36" t="s">
        <v>606</v>
      </c>
      <c r="E160" s="37">
        <v>2.8</v>
      </c>
      <c r="F160" s="37">
        <v>375</v>
      </c>
      <c r="G160" s="37">
        <v>131.25</v>
      </c>
      <c r="H160" s="16">
        <f t="shared" si="26"/>
        <v>506.25</v>
      </c>
      <c r="I160" s="59">
        <f t="shared" si="27"/>
        <v>1417.5</v>
      </c>
    </row>
    <row r="161" spans="1:9" ht="12.75">
      <c r="A161" s="12"/>
      <c r="B161" s="28" t="s">
        <v>298</v>
      </c>
      <c r="C161" s="35" t="s">
        <v>610</v>
      </c>
      <c r="D161" s="36" t="s">
        <v>606</v>
      </c>
      <c r="E161" s="37">
        <v>3.6</v>
      </c>
      <c r="F161" s="37">
        <v>545</v>
      </c>
      <c r="G161" s="37">
        <v>190.75</v>
      </c>
      <c r="H161" s="16">
        <f t="shared" si="26"/>
        <v>735.75</v>
      </c>
      <c r="I161" s="59">
        <f t="shared" si="27"/>
        <v>2648.7000000000003</v>
      </c>
    </row>
    <row r="162" spans="1:9" ht="12.75">
      <c r="A162" s="12"/>
      <c r="B162" s="28" t="s">
        <v>299</v>
      </c>
      <c r="C162" s="35" t="s">
        <v>249</v>
      </c>
      <c r="D162" s="36" t="s">
        <v>10</v>
      </c>
      <c r="E162" s="37">
        <v>1</v>
      </c>
      <c r="F162" s="37">
        <v>9.425</v>
      </c>
      <c r="G162" s="37">
        <v>3.29875</v>
      </c>
      <c r="H162" s="16">
        <f t="shared" si="26"/>
        <v>12.72375</v>
      </c>
      <c r="I162" s="59">
        <f t="shared" si="27"/>
        <v>12.72375</v>
      </c>
    </row>
    <row r="163" spans="1:9" ht="21">
      <c r="A163" s="12"/>
      <c r="B163" s="28" t="s">
        <v>300</v>
      </c>
      <c r="C163" s="57" t="s">
        <v>250</v>
      </c>
      <c r="D163" s="36" t="s">
        <v>10</v>
      </c>
      <c r="E163" s="37">
        <v>9</v>
      </c>
      <c r="F163" s="37">
        <v>46.4</v>
      </c>
      <c r="G163" s="37">
        <v>16.24</v>
      </c>
      <c r="H163" s="16">
        <f t="shared" si="26"/>
        <v>62.64</v>
      </c>
      <c r="I163" s="59">
        <f t="shared" si="27"/>
        <v>563.76</v>
      </c>
    </row>
    <row r="164" spans="1:9" ht="12.75">
      <c r="A164" s="12"/>
      <c r="B164" s="28" t="s">
        <v>301</v>
      </c>
      <c r="C164" s="57" t="s">
        <v>251</v>
      </c>
      <c r="D164" s="36" t="s">
        <v>124</v>
      </c>
      <c r="E164" s="37">
        <v>50</v>
      </c>
      <c r="F164" s="37">
        <v>21.85</v>
      </c>
      <c r="G164" s="37">
        <v>7.6475</v>
      </c>
      <c r="H164" s="16">
        <f t="shared" si="26"/>
        <v>29.497500000000002</v>
      </c>
      <c r="I164" s="59">
        <f t="shared" si="27"/>
        <v>1474.875</v>
      </c>
    </row>
    <row r="165" spans="1:9" ht="12.75">
      <c r="A165" s="12"/>
      <c r="B165" s="28" t="s">
        <v>302</v>
      </c>
      <c r="C165" s="57" t="s">
        <v>252</v>
      </c>
      <c r="D165" s="36" t="s">
        <v>10</v>
      </c>
      <c r="E165" s="37">
        <v>4</v>
      </c>
      <c r="F165" s="37">
        <v>347.63</v>
      </c>
      <c r="G165" s="37">
        <v>121.67049999999999</v>
      </c>
      <c r="H165" s="16">
        <f t="shared" si="26"/>
        <v>469.3005</v>
      </c>
      <c r="I165" s="59">
        <f t="shared" si="27"/>
        <v>1877.202</v>
      </c>
    </row>
    <row r="166" spans="1:9" ht="12.75">
      <c r="A166" s="12"/>
      <c r="B166" s="28" t="s">
        <v>303</v>
      </c>
      <c r="C166" s="57" t="s">
        <v>611</v>
      </c>
      <c r="D166" s="36" t="s">
        <v>10</v>
      </c>
      <c r="E166" s="37">
        <v>4</v>
      </c>
      <c r="F166" s="37">
        <v>300</v>
      </c>
      <c r="G166" s="37">
        <v>105</v>
      </c>
      <c r="H166" s="16">
        <f t="shared" si="26"/>
        <v>405</v>
      </c>
      <c r="I166" s="59">
        <f t="shared" si="27"/>
        <v>1620</v>
      </c>
    </row>
    <row r="167" spans="1:9" ht="12.75">
      <c r="A167" s="12"/>
      <c r="B167" s="28" t="s">
        <v>304</v>
      </c>
      <c r="C167" s="35" t="s">
        <v>254</v>
      </c>
      <c r="D167" s="36" t="s">
        <v>10</v>
      </c>
      <c r="E167" s="37">
        <v>4</v>
      </c>
      <c r="F167" s="37">
        <v>475</v>
      </c>
      <c r="G167" s="37">
        <v>166.25</v>
      </c>
      <c r="H167" s="16">
        <f t="shared" si="26"/>
        <v>641.25</v>
      </c>
      <c r="I167" s="59">
        <f t="shared" si="27"/>
        <v>2565</v>
      </c>
    </row>
    <row r="168" spans="1:9" ht="12.75">
      <c r="A168" s="12"/>
      <c r="B168" s="28" t="s">
        <v>305</v>
      </c>
      <c r="C168" s="35" t="s">
        <v>255</v>
      </c>
      <c r="D168" s="36" t="s">
        <v>10</v>
      </c>
      <c r="E168" s="37">
        <v>8</v>
      </c>
      <c r="F168" s="37">
        <v>20.27</v>
      </c>
      <c r="G168" s="37">
        <v>7.094499999999999</v>
      </c>
      <c r="H168" s="16">
        <f t="shared" si="26"/>
        <v>27.3645</v>
      </c>
      <c r="I168" s="59">
        <f t="shared" si="27"/>
        <v>218.916</v>
      </c>
    </row>
    <row r="169" spans="1:9" ht="12.75">
      <c r="A169" s="12"/>
      <c r="B169" s="28" t="s">
        <v>306</v>
      </c>
      <c r="C169" s="35" t="s">
        <v>256</v>
      </c>
      <c r="D169" s="36" t="s">
        <v>10</v>
      </c>
      <c r="E169" s="37">
        <v>3</v>
      </c>
      <c r="F169" s="37">
        <v>148.45</v>
      </c>
      <c r="G169" s="37">
        <v>51.957499999999996</v>
      </c>
      <c r="H169" s="16">
        <f t="shared" si="26"/>
        <v>200.40749999999997</v>
      </c>
      <c r="I169" s="59">
        <f t="shared" si="27"/>
        <v>601.2224999999999</v>
      </c>
    </row>
    <row r="170" spans="1:9" ht="12.75">
      <c r="A170" s="12"/>
      <c r="B170" s="28" t="s">
        <v>307</v>
      </c>
      <c r="C170" s="35" t="s">
        <v>257</v>
      </c>
      <c r="D170" s="36" t="s">
        <v>124</v>
      </c>
      <c r="E170" s="37">
        <v>10</v>
      </c>
      <c r="F170" s="37">
        <v>92.75</v>
      </c>
      <c r="G170" s="37">
        <v>32.4625</v>
      </c>
      <c r="H170" s="16">
        <f t="shared" si="26"/>
        <v>125.2125</v>
      </c>
      <c r="I170" s="59">
        <f t="shared" si="27"/>
        <v>1252.125</v>
      </c>
    </row>
    <row r="171" spans="1:9" ht="12.75">
      <c r="A171" s="12"/>
      <c r="B171" s="28" t="s">
        <v>308</v>
      </c>
      <c r="C171" s="57" t="s">
        <v>258</v>
      </c>
      <c r="D171" s="36" t="s">
        <v>10</v>
      </c>
      <c r="E171" s="37">
        <v>1</v>
      </c>
      <c r="F171" s="37">
        <v>107</v>
      </c>
      <c r="G171" s="37">
        <v>37.449999999999996</v>
      </c>
      <c r="H171" s="16">
        <f t="shared" si="26"/>
        <v>144.45</v>
      </c>
      <c r="I171" s="59">
        <f t="shared" si="27"/>
        <v>144.45</v>
      </c>
    </row>
    <row r="172" spans="1:9" ht="12.75">
      <c r="A172" s="12"/>
      <c r="B172" s="28" t="s">
        <v>309</v>
      </c>
      <c r="C172" s="57" t="s">
        <v>259</v>
      </c>
      <c r="D172" s="36" t="s">
        <v>10</v>
      </c>
      <c r="E172" s="37">
        <v>4</v>
      </c>
      <c r="F172" s="37">
        <v>410</v>
      </c>
      <c r="G172" s="37">
        <v>143.5</v>
      </c>
      <c r="H172" s="16">
        <f t="shared" si="26"/>
        <v>553.5</v>
      </c>
      <c r="I172" s="59">
        <f t="shared" si="27"/>
        <v>2214</v>
      </c>
    </row>
    <row r="173" spans="1:9" ht="12.75">
      <c r="A173" s="12"/>
      <c r="B173" s="28" t="s">
        <v>310</v>
      </c>
      <c r="C173" s="57" t="s">
        <v>612</v>
      </c>
      <c r="D173" s="36" t="s">
        <v>124</v>
      </c>
      <c r="E173" s="37">
        <v>300</v>
      </c>
      <c r="F173" s="37">
        <v>29.26</v>
      </c>
      <c r="G173" s="37">
        <v>10.241</v>
      </c>
      <c r="H173" s="16">
        <f t="shared" si="26"/>
        <v>39.501000000000005</v>
      </c>
      <c r="I173" s="59">
        <f t="shared" si="27"/>
        <v>11850.300000000001</v>
      </c>
    </row>
    <row r="174" spans="1:9" ht="12.75">
      <c r="A174" s="12"/>
      <c r="B174" s="28" t="s">
        <v>311</v>
      </c>
      <c r="C174" s="57" t="s">
        <v>613</v>
      </c>
      <c r="D174" s="36" t="s">
        <v>10</v>
      </c>
      <c r="E174" s="37">
        <v>3</v>
      </c>
      <c r="F174" s="50">
        <v>875</v>
      </c>
      <c r="G174" s="37">
        <v>306.25</v>
      </c>
      <c r="H174" s="16">
        <f t="shared" si="26"/>
        <v>1181.25</v>
      </c>
      <c r="I174" s="59">
        <f t="shared" si="27"/>
        <v>3543.75</v>
      </c>
    </row>
    <row r="175" spans="1:9" ht="12.75">
      <c r="A175" s="12"/>
      <c r="B175" s="28" t="s">
        <v>312</v>
      </c>
      <c r="C175" s="57" t="s">
        <v>614</v>
      </c>
      <c r="D175" s="36" t="s">
        <v>10</v>
      </c>
      <c r="E175" s="37">
        <v>1</v>
      </c>
      <c r="F175" s="50">
        <v>2550</v>
      </c>
      <c r="G175" s="37">
        <v>892.5</v>
      </c>
      <c r="H175" s="16">
        <f t="shared" si="26"/>
        <v>3442.5</v>
      </c>
      <c r="I175" s="59">
        <f t="shared" si="27"/>
        <v>3442.5</v>
      </c>
    </row>
    <row r="176" spans="1:9" ht="21">
      <c r="A176" s="12"/>
      <c r="B176" s="28" t="s">
        <v>313</v>
      </c>
      <c r="C176" s="57" t="s">
        <v>615</v>
      </c>
      <c r="D176" s="36" t="s">
        <v>10</v>
      </c>
      <c r="E176" s="37">
        <v>1</v>
      </c>
      <c r="F176" s="50">
        <v>4856.25</v>
      </c>
      <c r="G176" s="37">
        <v>1699.6875</v>
      </c>
      <c r="H176" s="16">
        <f t="shared" si="26"/>
        <v>6555.9375</v>
      </c>
      <c r="I176" s="59">
        <f t="shared" si="27"/>
        <v>6555.9375</v>
      </c>
    </row>
    <row r="177" spans="1:9" ht="21">
      <c r="A177" s="12"/>
      <c r="B177" s="28" t="s">
        <v>314</v>
      </c>
      <c r="C177" s="57" t="s">
        <v>616</v>
      </c>
      <c r="D177" s="36" t="s">
        <v>10</v>
      </c>
      <c r="E177" s="37">
        <v>1</v>
      </c>
      <c r="F177" s="37">
        <v>1957</v>
      </c>
      <c r="G177" s="37">
        <v>684.9499999999999</v>
      </c>
      <c r="H177" s="16">
        <f t="shared" si="26"/>
        <v>2641.95</v>
      </c>
      <c r="I177" s="59">
        <f t="shared" si="27"/>
        <v>2641.95</v>
      </c>
    </row>
    <row r="178" spans="1:9" ht="12.75">
      <c r="A178" s="12"/>
      <c r="B178" s="28"/>
      <c r="C178" s="57"/>
      <c r="D178" s="36"/>
      <c r="E178" s="37"/>
      <c r="F178" s="37"/>
      <c r="G178" s="37"/>
      <c r="H178" s="16"/>
      <c r="I178" s="59"/>
    </row>
    <row r="179" spans="1:9" ht="12.75">
      <c r="A179" s="77" t="s">
        <v>498</v>
      </c>
      <c r="B179" s="78"/>
      <c r="C179" s="71" t="s">
        <v>315</v>
      </c>
      <c r="D179" s="22"/>
      <c r="E179" s="69"/>
      <c r="F179" s="70"/>
      <c r="G179" s="70"/>
      <c r="H179" s="25">
        <f>G179+F179</f>
        <v>0</v>
      </c>
      <c r="I179" s="79">
        <f>SUM(I180:I213)</f>
        <v>18926.213625</v>
      </c>
    </row>
    <row r="180" spans="1:9" ht="12.75">
      <c r="A180" s="12"/>
      <c r="B180" s="28" t="s">
        <v>348</v>
      </c>
      <c r="C180" s="29" t="s">
        <v>316</v>
      </c>
      <c r="D180" s="13" t="s">
        <v>124</v>
      </c>
      <c r="E180" s="30">
        <v>60</v>
      </c>
      <c r="F180" s="31">
        <v>7.23</v>
      </c>
      <c r="G180" s="31">
        <v>2.5305</v>
      </c>
      <c r="H180" s="16">
        <f>G180+F180</f>
        <v>9.7605</v>
      </c>
      <c r="I180" s="59">
        <f aca="true" t="shared" si="28" ref="I180:I213">H180*E180</f>
        <v>585.63</v>
      </c>
    </row>
    <row r="181" spans="1:9" ht="12.75">
      <c r="A181" s="12"/>
      <c r="B181" s="28" t="s">
        <v>349</v>
      </c>
      <c r="C181" s="29" t="s">
        <v>317</v>
      </c>
      <c r="D181" s="13" t="s">
        <v>10</v>
      </c>
      <c r="E181" s="30">
        <v>3</v>
      </c>
      <c r="F181" s="31">
        <v>166.56</v>
      </c>
      <c r="G181" s="31">
        <v>58.296</v>
      </c>
      <c r="H181" s="16">
        <f>G181+F181</f>
        <v>224.856</v>
      </c>
      <c r="I181" s="59">
        <f t="shared" si="28"/>
        <v>674.568</v>
      </c>
    </row>
    <row r="182" spans="1:9" ht="12.75">
      <c r="A182" s="12"/>
      <c r="B182" s="28" t="s">
        <v>350</v>
      </c>
      <c r="C182" s="29" t="s">
        <v>318</v>
      </c>
      <c r="D182" s="13" t="s">
        <v>10</v>
      </c>
      <c r="E182" s="30">
        <v>3</v>
      </c>
      <c r="F182" s="31">
        <v>23.85</v>
      </c>
      <c r="G182" s="31">
        <v>8.3475</v>
      </c>
      <c r="H182" s="16">
        <f>G182+F182</f>
        <v>32.197500000000005</v>
      </c>
      <c r="I182" s="59">
        <f t="shared" si="28"/>
        <v>96.59250000000002</v>
      </c>
    </row>
    <row r="183" spans="1:9" ht="12.75">
      <c r="A183" s="12"/>
      <c r="B183" s="28" t="s">
        <v>351</v>
      </c>
      <c r="C183" s="29" t="s">
        <v>319</v>
      </c>
      <c r="D183" s="13" t="s">
        <v>10</v>
      </c>
      <c r="E183" s="30">
        <v>16</v>
      </c>
      <c r="F183" s="31">
        <v>3.7125</v>
      </c>
      <c r="G183" s="31">
        <v>1.299375</v>
      </c>
      <c r="H183" s="16">
        <f aca="true" t="shared" si="29" ref="H183:H213">G183+F183</f>
        <v>5.011875</v>
      </c>
      <c r="I183" s="59">
        <f t="shared" si="28"/>
        <v>80.19</v>
      </c>
    </row>
    <row r="184" spans="1:9" ht="12.75">
      <c r="A184" s="12"/>
      <c r="B184" s="28" t="s">
        <v>352</v>
      </c>
      <c r="C184" s="29" t="s">
        <v>320</v>
      </c>
      <c r="D184" s="13" t="s">
        <v>10</v>
      </c>
      <c r="E184" s="30">
        <v>7</v>
      </c>
      <c r="F184" s="31">
        <v>13.31</v>
      </c>
      <c r="G184" s="31">
        <v>4.6585</v>
      </c>
      <c r="H184" s="16">
        <f t="shared" si="29"/>
        <v>17.9685</v>
      </c>
      <c r="I184" s="59">
        <f t="shared" si="28"/>
        <v>125.77949999999998</v>
      </c>
    </row>
    <row r="185" spans="1:9" ht="12.75">
      <c r="A185" s="12"/>
      <c r="B185" s="28" t="s">
        <v>353</v>
      </c>
      <c r="C185" s="29" t="s">
        <v>321</v>
      </c>
      <c r="D185" s="13" t="s">
        <v>10</v>
      </c>
      <c r="E185" s="30">
        <v>50</v>
      </c>
      <c r="F185" s="31">
        <v>0.58</v>
      </c>
      <c r="G185" s="31">
        <v>0.20299999999999999</v>
      </c>
      <c r="H185" s="16">
        <f t="shared" si="29"/>
        <v>0.7829999999999999</v>
      </c>
      <c r="I185" s="59">
        <f t="shared" si="28"/>
        <v>39.15</v>
      </c>
    </row>
    <row r="186" spans="1:9" ht="12.75">
      <c r="A186" s="12"/>
      <c r="B186" s="28" t="s">
        <v>354</v>
      </c>
      <c r="C186" s="29" t="s">
        <v>322</v>
      </c>
      <c r="D186" s="13" t="s">
        <v>323</v>
      </c>
      <c r="E186" s="30">
        <v>120</v>
      </c>
      <c r="F186" s="31">
        <v>32.89</v>
      </c>
      <c r="G186" s="31">
        <v>11.5115</v>
      </c>
      <c r="H186" s="16">
        <f t="shared" si="29"/>
        <v>44.4015</v>
      </c>
      <c r="I186" s="59">
        <f t="shared" si="28"/>
        <v>5328.18</v>
      </c>
    </row>
    <row r="187" spans="1:9" ht="12.75">
      <c r="A187" s="12"/>
      <c r="B187" s="28" t="s">
        <v>355</v>
      </c>
      <c r="C187" s="29" t="s">
        <v>324</v>
      </c>
      <c r="D187" s="13" t="s">
        <v>124</v>
      </c>
      <c r="E187" s="30">
        <v>4</v>
      </c>
      <c r="F187" s="31">
        <v>8.1</v>
      </c>
      <c r="G187" s="31">
        <v>2.8349999999999995</v>
      </c>
      <c r="H187" s="16">
        <f t="shared" si="29"/>
        <v>10.934999999999999</v>
      </c>
      <c r="I187" s="59">
        <f t="shared" si="28"/>
        <v>43.739999999999995</v>
      </c>
    </row>
    <row r="188" spans="1:9" ht="12.75">
      <c r="A188" s="12"/>
      <c r="B188" s="28" t="s">
        <v>356</v>
      </c>
      <c r="C188" s="29" t="s">
        <v>325</v>
      </c>
      <c r="D188" s="13" t="s">
        <v>323</v>
      </c>
      <c r="E188" s="30">
        <v>14</v>
      </c>
      <c r="F188" s="31">
        <v>36.98</v>
      </c>
      <c r="G188" s="31">
        <v>12.942999999999998</v>
      </c>
      <c r="H188" s="16">
        <f t="shared" si="29"/>
        <v>49.922999999999995</v>
      </c>
      <c r="I188" s="59">
        <f t="shared" si="28"/>
        <v>698.9219999999999</v>
      </c>
    </row>
    <row r="189" spans="1:9" ht="12.75">
      <c r="A189" s="12"/>
      <c r="B189" s="28" t="s">
        <v>357</v>
      </c>
      <c r="C189" s="29" t="s">
        <v>326</v>
      </c>
      <c r="D189" s="13" t="s">
        <v>10</v>
      </c>
      <c r="E189" s="30">
        <v>3</v>
      </c>
      <c r="F189" s="31">
        <v>4.86</v>
      </c>
      <c r="G189" s="31">
        <v>1.701</v>
      </c>
      <c r="H189" s="16">
        <f t="shared" si="29"/>
        <v>6.561</v>
      </c>
      <c r="I189" s="59">
        <f t="shared" si="28"/>
        <v>19.683</v>
      </c>
    </row>
    <row r="190" spans="1:9" ht="12.75">
      <c r="A190" s="12"/>
      <c r="B190" s="28" t="s">
        <v>358</v>
      </c>
      <c r="C190" s="29" t="s">
        <v>327</v>
      </c>
      <c r="D190" s="13" t="s">
        <v>10</v>
      </c>
      <c r="E190" s="30">
        <v>3</v>
      </c>
      <c r="F190" s="31">
        <v>6.1</v>
      </c>
      <c r="G190" s="31">
        <v>2.135</v>
      </c>
      <c r="H190" s="16">
        <f t="shared" si="29"/>
        <v>8.235</v>
      </c>
      <c r="I190" s="59">
        <f t="shared" si="28"/>
        <v>24.705</v>
      </c>
    </row>
    <row r="191" spans="1:9" ht="12.75">
      <c r="A191" s="12"/>
      <c r="B191" s="28" t="s">
        <v>359</v>
      </c>
      <c r="C191" s="29" t="s">
        <v>328</v>
      </c>
      <c r="D191" s="13" t="s">
        <v>10</v>
      </c>
      <c r="E191" s="30">
        <v>2</v>
      </c>
      <c r="F191" s="31">
        <v>4.28</v>
      </c>
      <c r="G191" s="31">
        <v>1.498</v>
      </c>
      <c r="H191" s="16">
        <f t="shared" si="29"/>
        <v>5.7780000000000005</v>
      </c>
      <c r="I191" s="59">
        <f t="shared" si="28"/>
        <v>11.556000000000001</v>
      </c>
    </row>
    <row r="192" spans="1:9" ht="12.75">
      <c r="A192" s="12"/>
      <c r="B192" s="28" t="s">
        <v>360</v>
      </c>
      <c r="C192" s="29" t="s">
        <v>329</v>
      </c>
      <c r="D192" s="13" t="s">
        <v>10</v>
      </c>
      <c r="E192" s="30">
        <v>6</v>
      </c>
      <c r="F192" s="31">
        <v>8.21</v>
      </c>
      <c r="G192" s="31">
        <v>2.8735</v>
      </c>
      <c r="H192" s="16">
        <f t="shared" si="29"/>
        <v>11.0835</v>
      </c>
      <c r="I192" s="59">
        <f t="shared" si="28"/>
        <v>66.501</v>
      </c>
    </row>
    <row r="193" spans="1:9" ht="12.75">
      <c r="A193" s="12"/>
      <c r="B193" s="28" t="s">
        <v>361</v>
      </c>
      <c r="C193" s="29" t="s">
        <v>330</v>
      </c>
      <c r="D193" s="13" t="s">
        <v>323</v>
      </c>
      <c r="E193" s="30">
        <v>3</v>
      </c>
      <c r="F193" s="31">
        <v>33.24</v>
      </c>
      <c r="G193" s="31">
        <v>11.634</v>
      </c>
      <c r="H193" s="16">
        <f t="shared" si="29"/>
        <v>44.874</v>
      </c>
      <c r="I193" s="59">
        <f t="shared" si="28"/>
        <v>134.622</v>
      </c>
    </row>
    <row r="194" spans="1:9" ht="12.75">
      <c r="A194" s="12"/>
      <c r="B194" s="28" t="s">
        <v>362</v>
      </c>
      <c r="C194" s="29" t="s">
        <v>331</v>
      </c>
      <c r="D194" s="13" t="s">
        <v>323</v>
      </c>
      <c r="E194" s="30">
        <v>2</v>
      </c>
      <c r="F194" s="31">
        <v>39.04</v>
      </c>
      <c r="G194" s="31">
        <v>13.664</v>
      </c>
      <c r="H194" s="16">
        <f t="shared" si="29"/>
        <v>52.704</v>
      </c>
      <c r="I194" s="59">
        <f t="shared" si="28"/>
        <v>105.408</v>
      </c>
    </row>
    <row r="195" spans="1:9" ht="12.75">
      <c r="A195" s="12"/>
      <c r="B195" s="28" t="s">
        <v>363</v>
      </c>
      <c r="C195" s="29" t="s">
        <v>332</v>
      </c>
      <c r="D195" s="13" t="s">
        <v>10</v>
      </c>
      <c r="E195" s="30">
        <v>22</v>
      </c>
      <c r="F195" s="31">
        <v>20.7225</v>
      </c>
      <c r="G195" s="31">
        <v>7.2528749999999995</v>
      </c>
      <c r="H195" s="16">
        <f t="shared" si="29"/>
        <v>27.975375</v>
      </c>
      <c r="I195" s="59">
        <f t="shared" si="28"/>
        <v>615.45825</v>
      </c>
    </row>
    <row r="196" spans="1:9" ht="12.75">
      <c r="A196" s="12"/>
      <c r="B196" s="28" t="s">
        <v>364</v>
      </c>
      <c r="C196" s="29" t="s">
        <v>333</v>
      </c>
      <c r="D196" s="13" t="s">
        <v>10</v>
      </c>
      <c r="E196" s="30">
        <v>12</v>
      </c>
      <c r="F196" s="31">
        <v>97.8075</v>
      </c>
      <c r="G196" s="31">
        <v>34.232625</v>
      </c>
      <c r="H196" s="16">
        <f t="shared" si="29"/>
        <v>132.040125</v>
      </c>
      <c r="I196" s="59">
        <f t="shared" si="28"/>
        <v>1584.4814999999999</v>
      </c>
    </row>
    <row r="197" spans="1:9" ht="12.75">
      <c r="A197" s="12"/>
      <c r="B197" s="28" t="s">
        <v>365</v>
      </c>
      <c r="C197" s="29" t="s">
        <v>334</v>
      </c>
      <c r="D197" s="13" t="s">
        <v>10</v>
      </c>
      <c r="E197" s="30">
        <v>16</v>
      </c>
      <c r="F197" s="31">
        <v>114.09</v>
      </c>
      <c r="G197" s="31">
        <v>39.9315</v>
      </c>
      <c r="H197" s="16">
        <f t="shared" si="29"/>
        <v>154.0215</v>
      </c>
      <c r="I197" s="59">
        <f t="shared" si="28"/>
        <v>2464.344</v>
      </c>
    </row>
    <row r="198" spans="1:9" ht="12.75">
      <c r="A198" s="12"/>
      <c r="B198" s="28" t="s">
        <v>366</v>
      </c>
      <c r="C198" s="29" t="s">
        <v>335</v>
      </c>
      <c r="D198" s="13" t="s">
        <v>10</v>
      </c>
      <c r="E198" s="30">
        <v>7</v>
      </c>
      <c r="F198" s="31">
        <v>3.3075</v>
      </c>
      <c r="G198" s="31">
        <v>1.157625</v>
      </c>
      <c r="H198" s="16">
        <f t="shared" si="29"/>
        <v>4.4651250000000005</v>
      </c>
      <c r="I198" s="59">
        <f t="shared" si="28"/>
        <v>31.255875000000003</v>
      </c>
    </row>
    <row r="199" spans="1:9" ht="12.75">
      <c r="A199" s="12"/>
      <c r="B199" s="28" t="s">
        <v>367</v>
      </c>
      <c r="C199" s="29" t="s">
        <v>336</v>
      </c>
      <c r="D199" s="13" t="s">
        <v>10</v>
      </c>
      <c r="E199" s="30">
        <v>10</v>
      </c>
      <c r="F199" s="31">
        <v>25.88</v>
      </c>
      <c r="G199" s="31">
        <v>9.058</v>
      </c>
      <c r="H199" s="16">
        <f t="shared" si="29"/>
        <v>34.938</v>
      </c>
      <c r="I199" s="59">
        <f t="shared" si="28"/>
        <v>349.38</v>
      </c>
    </row>
    <row r="200" spans="1:9" ht="12.75">
      <c r="A200" s="12"/>
      <c r="B200" s="28" t="s">
        <v>368</v>
      </c>
      <c r="C200" s="29" t="s">
        <v>337</v>
      </c>
      <c r="D200" s="13" t="s">
        <v>10</v>
      </c>
      <c r="E200" s="30">
        <v>6</v>
      </c>
      <c r="F200" s="31">
        <v>228.4</v>
      </c>
      <c r="G200" s="31">
        <v>79.94</v>
      </c>
      <c r="H200" s="16">
        <f t="shared" si="29"/>
        <v>308.34000000000003</v>
      </c>
      <c r="I200" s="59">
        <f t="shared" si="28"/>
        <v>1850.0400000000002</v>
      </c>
    </row>
    <row r="201" spans="1:9" ht="12.75">
      <c r="A201" s="12"/>
      <c r="B201" s="28" t="s">
        <v>369</v>
      </c>
      <c r="C201" s="29" t="s">
        <v>338</v>
      </c>
      <c r="D201" s="13" t="s">
        <v>10</v>
      </c>
      <c r="E201" s="30">
        <v>10</v>
      </c>
      <c r="F201" s="31">
        <v>3.89</v>
      </c>
      <c r="G201" s="31">
        <v>1.3615</v>
      </c>
      <c r="H201" s="16">
        <f t="shared" si="29"/>
        <v>5.2515</v>
      </c>
      <c r="I201" s="59">
        <f t="shared" si="28"/>
        <v>52.515</v>
      </c>
    </row>
    <row r="202" spans="1:9" ht="12.75">
      <c r="A202" s="12"/>
      <c r="B202" s="28" t="s">
        <v>370</v>
      </c>
      <c r="C202" s="29" t="s">
        <v>339</v>
      </c>
      <c r="D202" s="13" t="s">
        <v>10</v>
      </c>
      <c r="E202" s="30">
        <v>8</v>
      </c>
      <c r="F202" s="31">
        <v>4.185</v>
      </c>
      <c r="G202" s="31">
        <v>1.4647499999999998</v>
      </c>
      <c r="H202" s="16">
        <f t="shared" si="29"/>
        <v>5.649749999999999</v>
      </c>
      <c r="I202" s="59">
        <f t="shared" si="28"/>
        <v>45.19799999999999</v>
      </c>
    </row>
    <row r="203" spans="1:9" ht="12.75">
      <c r="A203" s="12"/>
      <c r="B203" s="28" t="s">
        <v>371</v>
      </c>
      <c r="C203" s="29" t="s">
        <v>340</v>
      </c>
      <c r="D203" s="13" t="s">
        <v>10</v>
      </c>
      <c r="E203" s="30">
        <v>4</v>
      </c>
      <c r="F203" s="31">
        <v>5.535</v>
      </c>
      <c r="G203" s="31">
        <v>1.93725</v>
      </c>
      <c r="H203" s="16">
        <f t="shared" si="29"/>
        <v>7.47225</v>
      </c>
      <c r="I203" s="59">
        <f t="shared" si="28"/>
        <v>29.889</v>
      </c>
    </row>
    <row r="204" spans="1:9" ht="12.75">
      <c r="A204" s="12"/>
      <c r="B204" s="28" t="s">
        <v>372</v>
      </c>
      <c r="C204" s="29" t="s">
        <v>341</v>
      </c>
      <c r="D204" s="13" t="s">
        <v>10</v>
      </c>
      <c r="E204" s="30">
        <v>20</v>
      </c>
      <c r="F204" s="31">
        <v>6.1425</v>
      </c>
      <c r="G204" s="31">
        <v>2.1498749999999998</v>
      </c>
      <c r="H204" s="16">
        <f t="shared" si="29"/>
        <v>8.292375</v>
      </c>
      <c r="I204" s="59">
        <f t="shared" si="28"/>
        <v>165.8475</v>
      </c>
    </row>
    <row r="205" spans="1:9" ht="12.75">
      <c r="A205" s="12"/>
      <c r="B205" s="28" t="s">
        <v>373</v>
      </c>
      <c r="C205" s="29" t="s">
        <v>342</v>
      </c>
      <c r="D205" s="13" t="s">
        <v>10</v>
      </c>
      <c r="E205" s="30">
        <v>8</v>
      </c>
      <c r="F205" s="31">
        <v>7.55</v>
      </c>
      <c r="G205" s="31">
        <v>2.6424999999999996</v>
      </c>
      <c r="H205" s="16">
        <f t="shared" si="29"/>
        <v>10.192499999999999</v>
      </c>
      <c r="I205" s="59">
        <f t="shared" si="28"/>
        <v>81.53999999999999</v>
      </c>
    </row>
    <row r="206" spans="1:9" ht="12.75">
      <c r="A206" s="12"/>
      <c r="B206" s="28" t="s">
        <v>374</v>
      </c>
      <c r="C206" s="29" t="s">
        <v>343</v>
      </c>
      <c r="D206" s="13" t="s">
        <v>10</v>
      </c>
      <c r="E206" s="30">
        <v>16</v>
      </c>
      <c r="F206" s="31">
        <v>8.56</v>
      </c>
      <c r="G206" s="31">
        <v>2.996</v>
      </c>
      <c r="H206" s="16">
        <f t="shared" si="29"/>
        <v>11.556000000000001</v>
      </c>
      <c r="I206" s="59">
        <f t="shared" si="28"/>
        <v>184.89600000000002</v>
      </c>
    </row>
    <row r="207" spans="1:9" ht="12.75">
      <c r="A207" s="12"/>
      <c r="B207" s="28" t="s">
        <v>375</v>
      </c>
      <c r="C207" s="29" t="s">
        <v>344</v>
      </c>
      <c r="D207" s="13" t="s">
        <v>10</v>
      </c>
      <c r="E207" s="30">
        <v>3</v>
      </c>
      <c r="F207" s="31">
        <v>351</v>
      </c>
      <c r="G207" s="31">
        <v>122.85</v>
      </c>
      <c r="H207" s="16">
        <f t="shared" si="29"/>
        <v>473.85</v>
      </c>
      <c r="I207" s="59">
        <f t="shared" si="28"/>
        <v>1421.5500000000002</v>
      </c>
    </row>
    <row r="208" spans="1:9" ht="12.75">
      <c r="A208" s="12"/>
      <c r="B208" s="28" t="s">
        <v>376</v>
      </c>
      <c r="C208" s="29" t="s">
        <v>345</v>
      </c>
      <c r="D208" s="13" t="s">
        <v>10</v>
      </c>
      <c r="E208" s="30">
        <v>1</v>
      </c>
      <c r="F208" s="31">
        <v>823.5</v>
      </c>
      <c r="G208" s="31">
        <v>288.22499999999997</v>
      </c>
      <c r="H208" s="16">
        <f t="shared" si="29"/>
        <v>1111.725</v>
      </c>
      <c r="I208" s="59">
        <f t="shared" si="28"/>
        <v>1111.725</v>
      </c>
    </row>
    <row r="209" spans="1:9" ht="12.75">
      <c r="A209" s="12"/>
      <c r="B209" s="28" t="s">
        <v>377</v>
      </c>
      <c r="C209" s="29" t="s">
        <v>346</v>
      </c>
      <c r="D209" s="13" t="s">
        <v>10</v>
      </c>
      <c r="E209" s="30">
        <v>6</v>
      </c>
      <c r="F209" s="31">
        <v>21.21</v>
      </c>
      <c r="G209" s="31">
        <v>7.4235</v>
      </c>
      <c r="H209" s="16">
        <f t="shared" si="29"/>
        <v>28.6335</v>
      </c>
      <c r="I209" s="59">
        <f t="shared" si="28"/>
        <v>171.80100000000002</v>
      </c>
    </row>
    <row r="210" spans="1:9" ht="12.75">
      <c r="A210" s="12"/>
      <c r="B210" s="28" t="s">
        <v>378</v>
      </c>
      <c r="C210" s="29" t="s">
        <v>347</v>
      </c>
      <c r="D210" s="13" t="s">
        <v>10</v>
      </c>
      <c r="E210" s="30">
        <v>8</v>
      </c>
      <c r="F210" s="31">
        <v>38.92</v>
      </c>
      <c r="G210" s="31">
        <v>13.622</v>
      </c>
      <c r="H210" s="16">
        <f t="shared" si="29"/>
        <v>52.542</v>
      </c>
      <c r="I210" s="59">
        <f t="shared" si="28"/>
        <v>420.336</v>
      </c>
    </row>
    <row r="211" spans="1:9" ht="12.75">
      <c r="A211" s="12"/>
      <c r="B211" s="28" t="s">
        <v>379</v>
      </c>
      <c r="C211" s="29" t="s">
        <v>319</v>
      </c>
      <c r="D211" s="13" t="s">
        <v>10</v>
      </c>
      <c r="E211" s="30">
        <v>16</v>
      </c>
      <c r="F211" s="31">
        <v>6.75</v>
      </c>
      <c r="G211" s="31">
        <v>2.3625</v>
      </c>
      <c r="H211" s="16">
        <f t="shared" si="29"/>
        <v>9.1125</v>
      </c>
      <c r="I211" s="59">
        <f t="shared" si="28"/>
        <v>145.8</v>
      </c>
    </row>
    <row r="212" spans="1:9" ht="12.75">
      <c r="A212" s="12"/>
      <c r="B212" s="28" t="s">
        <v>380</v>
      </c>
      <c r="C212" s="29" t="s">
        <v>320</v>
      </c>
      <c r="D212" s="13" t="s">
        <v>10</v>
      </c>
      <c r="E212" s="30">
        <v>7</v>
      </c>
      <c r="F212" s="31">
        <v>13.31</v>
      </c>
      <c r="G212" s="31">
        <v>4.6585</v>
      </c>
      <c r="H212" s="16">
        <f t="shared" si="29"/>
        <v>17.9685</v>
      </c>
      <c r="I212" s="59">
        <f t="shared" si="28"/>
        <v>125.77949999999998</v>
      </c>
    </row>
    <row r="213" spans="1:9" ht="12.75">
      <c r="A213" s="12"/>
      <c r="B213" s="28" t="s">
        <v>381</v>
      </c>
      <c r="C213" s="29" t="s">
        <v>321</v>
      </c>
      <c r="D213" s="13" t="s">
        <v>10</v>
      </c>
      <c r="E213" s="30">
        <v>50</v>
      </c>
      <c r="F213" s="31">
        <v>0.58</v>
      </c>
      <c r="G213" s="31">
        <v>0.20299999999999999</v>
      </c>
      <c r="H213" s="16">
        <f t="shared" si="29"/>
        <v>0.7829999999999999</v>
      </c>
      <c r="I213" s="59">
        <f t="shared" si="28"/>
        <v>39.15</v>
      </c>
    </row>
    <row r="214" spans="1:9" ht="12.75">
      <c r="A214" s="12"/>
      <c r="B214" s="28"/>
      <c r="C214" s="29"/>
      <c r="D214" s="13"/>
      <c r="E214" s="30"/>
      <c r="F214" s="31"/>
      <c r="G214" s="31">
        <f>F214*0.35</f>
        <v>0</v>
      </c>
      <c r="H214" s="16">
        <f aca="true" t="shared" si="30" ref="H214:H238">G214+F214</f>
        <v>0</v>
      </c>
      <c r="I214" s="59">
        <f aca="true" t="shared" si="31" ref="I214:I238">H214*E214</f>
        <v>0</v>
      </c>
    </row>
    <row r="215" spans="1:9" ht="12.75">
      <c r="A215" s="17" t="s">
        <v>499</v>
      </c>
      <c r="B215" s="44"/>
      <c r="C215" s="71" t="s">
        <v>382</v>
      </c>
      <c r="D215" s="22"/>
      <c r="E215" s="69"/>
      <c r="F215" s="70"/>
      <c r="G215" s="70"/>
      <c r="H215" s="25">
        <f t="shared" si="30"/>
        <v>0</v>
      </c>
      <c r="I215" s="79">
        <f>SUM(I216:I238)</f>
        <v>26198.63325</v>
      </c>
    </row>
    <row r="216" spans="1:9" ht="12.75">
      <c r="A216" s="12"/>
      <c r="B216" s="28" t="s">
        <v>394</v>
      </c>
      <c r="C216" s="29" t="s">
        <v>383</v>
      </c>
      <c r="D216" s="13" t="s">
        <v>10</v>
      </c>
      <c r="E216" s="30">
        <v>1</v>
      </c>
      <c r="F216" s="31">
        <v>475.37</v>
      </c>
      <c r="G216" s="31">
        <v>166.37949999999998</v>
      </c>
      <c r="H216" s="16">
        <f t="shared" si="30"/>
        <v>641.7495</v>
      </c>
      <c r="I216" s="59">
        <f t="shared" si="31"/>
        <v>641.7495</v>
      </c>
    </row>
    <row r="217" spans="1:9" ht="12.75">
      <c r="A217" s="12"/>
      <c r="B217" s="28" t="s">
        <v>395</v>
      </c>
      <c r="C217" s="29" t="s">
        <v>254</v>
      </c>
      <c r="D217" s="13" t="s">
        <v>10</v>
      </c>
      <c r="E217" s="30">
        <v>1</v>
      </c>
      <c r="F217" s="31">
        <v>237.69</v>
      </c>
      <c r="G217" s="31">
        <v>83.19149999999999</v>
      </c>
      <c r="H217" s="16">
        <f t="shared" si="30"/>
        <v>320.88149999999996</v>
      </c>
      <c r="I217" s="59">
        <f t="shared" si="31"/>
        <v>320.88149999999996</v>
      </c>
    </row>
    <row r="218" spans="1:9" ht="12.75">
      <c r="A218" s="12"/>
      <c r="B218" s="28" t="s">
        <v>396</v>
      </c>
      <c r="C218" s="29" t="s">
        <v>255</v>
      </c>
      <c r="D218" s="13" t="s">
        <v>10</v>
      </c>
      <c r="E218" s="30">
        <v>2</v>
      </c>
      <c r="F218" s="31">
        <v>20.27</v>
      </c>
      <c r="G218" s="31">
        <v>7.094499999999999</v>
      </c>
      <c r="H218" s="16">
        <f t="shared" si="30"/>
        <v>27.3645</v>
      </c>
      <c r="I218" s="59">
        <f t="shared" si="31"/>
        <v>54.729</v>
      </c>
    </row>
    <row r="219" spans="1:9" ht="12.75">
      <c r="A219" s="12"/>
      <c r="B219" s="28" t="s">
        <v>397</v>
      </c>
      <c r="C219" s="29" t="s">
        <v>256</v>
      </c>
      <c r="D219" s="13" t="s">
        <v>10</v>
      </c>
      <c r="E219" s="30">
        <v>1</v>
      </c>
      <c r="F219" s="31">
        <v>148.45</v>
      </c>
      <c r="G219" s="31">
        <v>51.957499999999996</v>
      </c>
      <c r="H219" s="16">
        <f t="shared" si="30"/>
        <v>200.40749999999997</v>
      </c>
      <c r="I219" s="59">
        <f t="shared" si="31"/>
        <v>200.40749999999997</v>
      </c>
    </row>
    <row r="220" spans="1:9" ht="12.75">
      <c r="A220" s="12"/>
      <c r="B220" s="28" t="s">
        <v>398</v>
      </c>
      <c r="C220" s="29" t="s">
        <v>317</v>
      </c>
      <c r="D220" s="13" t="s">
        <v>10</v>
      </c>
      <c r="E220" s="30">
        <v>3</v>
      </c>
      <c r="F220" s="31">
        <v>166.56</v>
      </c>
      <c r="G220" s="31">
        <v>58.296</v>
      </c>
      <c r="H220" s="16">
        <f t="shared" si="30"/>
        <v>224.856</v>
      </c>
      <c r="I220" s="59">
        <f t="shared" si="31"/>
        <v>674.568</v>
      </c>
    </row>
    <row r="221" spans="1:9" ht="12.75">
      <c r="A221" s="12"/>
      <c r="B221" s="28" t="s">
        <v>399</v>
      </c>
      <c r="C221" s="29" t="s">
        <v>318</v>
      </c>
      <c r="D221" s="13" t="s">
        <v>10</v>
      </c>
      <c r="E221" s="30">
        <v>3</v>
      </c>
      <c r="F221" s="31">
        <v>23.85</v>
      </c>
      <c r="G221" s="31">
        <v>8.3475</v>
      </c>
      <c r="H221" s="16">
        <f t="shared" si="30"/>
        <v>32.197500000000005</v>
      </c>
      <c r="I221" s="59">
        <f t="shared" si="31"/>
        <v>96.59250000000002</v>
      </c>
    </row>
    <row r="222" spans="1:9" ht="12.75">
      <c r="A222" s="12"/>
      <c r="B222" s="28" t="s">
        <v>400</v>
      </c>
      <c r="C222" s="29" t="s">
        <v>384</v>
      </c>
      <c r="D222" s="13" t="s">
        <v>10</v>
      </c>
      <c r="E222" s="30">
        <v>4</v>
      </c>
      <c r="F222" s="31">
        <v>148.5</v>
      </c>
      <c r="G222" s="31">
        <v>51.974999999999994</v>
      </c>
      <c r="H222" s="16">
        <f t="shared" si="30"/>
        <v>200.475</v>
      </c>
      <c r="I222" s="59">
        <f t="shared" si="31"/>
        <v>801.9</v>
      </c>
    </row>
    <row r="223" spans="1:9" ht="12.75">
      <c r="A223" s="12"/>
      <c r="B223" s="28" t="s">
        <v>401</v>
      </c>
      <c r="C223" s="29" t="s">
        <v>234</v>
      </c>
      <c r="D223" s="13" t="s">
        <v>124</v>
      </c>
      <c r="E223" s="30">
        <v>3</v>
      </c>
      <c r="F223" s="31">
        <v>9.33</v>
      </c>
      <c r="G223" s="31">
        <v>3.2655</v>
      </c>
      <c r="H223" s="16">
        <f t="shared" si="30"/>
        <v>12.5955</v>
      </c>
      <c r="I223" s="59">
        <f t="shared" si="31"/>
        <v>37.7865</v>
      </c>
    </row>
    <row r="224" spans="1:9" ht="12.75">
      <c r="A224" s="12"/>
      <c r="B224" s="28" t="s">
        <v>402</v>
      </c>
      <c r="C224" s="29" t="s">
        <v>617</v>
      </c>
      <c r="D224" s="13" t="s">
        <v>124</v>
      </c>
      <c r="E224" s="30">
        <v>260</v>
      </c>
      <c r="F224" s="31">
        <v>37.48</v>
      </c>
      <c r="G224" s="31">
        <v>13.117999999999999</v>
      </c>
      <c r="H224" s="16">
        <f t="shared" si="30"/>
        <v>50.598</v>
      </c>
      <c r="I224" s="59">
        <f t="shared" si="31"/>
        <v>13155.48</v>
      </c>
    </row>
    <row r="225" spans="1:9" ht="25.5">
      <c r="A225" s="12"/>
      <c r="B225" s="28" t="s">
        <v>403</v>
      </c>
      <c r="C225" s="29" t="s">
        <v>385</v>
      </c>
      <c r="D225" s="13" t="s">
        <v>124</v>
      </c>
      <c r="E225" s="30">
        <v>65</v>
      </c>
      <c r="F225" s="31">
        <v>17.8</v>
      </c>
      <c r="G225" s="31">
        <v>6.2299999999999995</v>
      </c>
      <c r="H225" s="16">
        <f t="shared" si="30"/>
        <v>24.03</v>
      </c>
      <c r="I225" s="59">
        <f t="shared" si="31"/>
        <v>1561.95</v>
      </c>
    </row>
    <row r="226" spans="1:9" ht="12.75">
      <c r="A226" s="12"/>
      <c r="B226" s="28" t="s">
        <v>404</v>
      </c>
      <c r="C226" s="29" t="s">
        <v>249</v>
      </c>
      <c r="D226" s="13" t="s">
        <v>10</v>
      </c>
      <c r="E226" s="30">
        <v>2</v>
      </c>
      <c r="F226" s="31">
        <v>8.1</v>
      </c>
      <c r="G226" s="31">
        <v>2.8349999999999995</v>
      </c>
      <c r="H226" s="16">
        <f t="shared" si="30"/>
        <v>10.934999999999999</v>
      </c>
      <c r="I226" s="59">
        <f t="shared" si="31"/>
        <v>21.869999999999997</v>
      </c>
    </row>
    <row r="227" spans="1:9" ht="25.5">
      <c r="A227" s="12"/>
      <c r="B227" s="28" t="s">
        <v>405</v>
      </c>
      <c r="C227" s="29" t="s">
        <v>250</v>
      </c>
      <c r="D227" s="13" t="s">
        <v>10</v>
      </c>
      <c r="E227" s="30">
        <v>11</v>
      </c>
      <c r="F227" s="31">
        <v>33.42</v>
      </c>
      <c r="G227" s="31">
        <v>11.697</v>
      </c>
      <c r="H227" s="16">
        <f t="shared" si="30"/>
        <v>45.117000000000004</v>
      </c>
      <c r="I227" s="59">
        <f t="shared" si="31"/>
        <v>496.28700000000003</v>
      </c>
    </row>
    <row r="228" spans="1:9" ht="12.75">
      <c r="A228" s="12"/>
      <c r="B228" s="28" t="s">
        <v>406</v>
      </c>
      <c r="C228" s="29" t="s">
        <v>316</v>
      </c>
      <c r="D228" s="13" t="s">
        <v>124</v>
      </c>
      <c r="E228" s="30">
        <v>60</v>
      </c>
      <c r="F228" s="31">
        <v>5.4</v>
      </c>
      <c r="G228" s="31">
        <v>1.89</v>
      </c>
      <c r="H228" s="16">
        <f t="shared" si="30"/>
        <v>7.29</v>
      </c>
      <c r="I228" s="59">
        <f t="shared" si="31"/>
        <v>437.4</v>
      </c>
    </row>
    <row r="229" spans="1:9" ht="12.75">
      <c r="A229" s="12"/>
      <c r="B229" s="28" t="s">
        <v>407</v>
      </c>
      <c r="C229" s="29" t="s">
        <v>386</v>
      </c>
      <c r="D229" s="13" t="s">
        <v>10</v>
      </c>
      <c r="E229" s="30">
        <v>3</v>
      </c>
      <c r="F229" s="31">
        <v>149.72</v>
      </c>
      <c r="G229" s="31">
        <v>52.401999999999994</v>
      </c>
      <c r="H229" s="16">
        <f t="shared" si="30"/>
        <v>202.12199999999999</v>
      </c>
      <c r="I229" s="59">
        <f t="shared" si="31"/>
        <v>606.366</v>
      </c>
    </row>
    <row r="230" spans="1:9" ht="12.75">
      <c r="A230" s="12"/>
      <c r="B230" s="28" t="s">
        <v>408</v>
      </c>
      <c r="C230" s="29" t="s">
        <v>387</v>
      </c>
      <c r="D230" s="13" t="s">
        <v>10</v>
      </c>
      <c r="E230" s="30">
        <v>2</v>
      </c>
      <c r="F230" s="31">
        <v>85.05</v>
      </c>
      <c r="G230" s="31">
        <v>29.7675</v>
      </c>
      <c r="H230" s="16">
        <f t="shared" si="30"/>
        <v>114.8175</v>
      </c>
      <c r="I230" s="59">
        <f t="shared" si="31"/>
        <v>229.635</v>
      </c>
    </row>
    <row r="231" spans="1:9" ht="12.75">
      <c r="A231" s="12"/>
      <c r="B231" s="28" t="s">
        <v>409</v>
      </c>
      <c r="C231" s="29" t="s">
        <v>388</v>
      </c>
      <c r="D231" s="13" t="s">
        <v>10</v>
      </c>
      <c r="E231" s="30">
        <v>4</v>
      </c>
      <c r="F231" s="31">
        <v>25.88</v>
      </c>
      <c r="G231" s="31">
        <v>9.058</v>
      </c>
      <c r="H231" s="16">
        <f t="shared" si="30"/>
        <v>34.938</v>
      </c>
      <c r="I231" s="59">
        <f t="shared" si="31"/>
        <v>139.752</v>
      </c>
    </row>
    <row r="232" spans="1:9" ht="12.75">
      <c r="A232" s="12"/>
      <c r="B232" s="28" t="s">
        <v>410</v>
      </c>
      <c r="C232" s="29" t="s">
        <v>389</v>
      </c>
      <c r="D232" s="13" t="s">
        <v>10</v>
      </c>
      <c r="E232" s="30">
        <v>2</v>
      </c>
      <c r="F232" s="31">
        <v>10.8</v>
      </c>
      <c r="G232" s="31">
        <v>3.78</v>
      </c>
      <c r="H232" s="16">
        <f t="shared" si="30"/>
        <v>14.58</v>
      </c>
      <c r="I232" s="59">
        <f t="shared" si="31"/>
        <v>29.16</v>
      </c>
    </row>
    <row r="233" spans="1:9" ht="12.75">
      <c r="A233" s="12"/>
      <c r="B233" s="28" t="s">
        <v>411</v>
      </c>
      <c r="C233" s="29" t="s">
        <v>390</v>
      </c>
      <c r="D233" s="13" t="s">
        <v>10</v>
      </c>
      <c r="E233" s="30">
        <v>2</v>
      </c>
      <c r="F233" s="31">
        <v>20.25</v>
      </c>
      <c r="G233" s="31">
        <v>7.0874999999999995</v>
      </c>
      <c r="H233" s="16">
        <f t="shared" si="30"/>
        <v>27.3375</v>
      </c>
      <c r="I233" s="59">
        <f t="shared" si="31"/>
        <v>54.675</v>
      </c>
    </row>
    <row r="234" spans="1:9" ht="12.75">
      <c r="A234" s="12"/>
      <c r="B234" s="28" t="s">
        <v>412</v>
      </c>
      <c r="C234" s="29" t="s">
        <v>391</v>
      </c>
      <c r="D234" s="13" t="s">
        <v>124</v>
      </c>
      <c r="E234" s="30">
        <v>100</v>
      </c>
      <c r="F234" s="31">
        <v>29.26</v>
      </c>
      <c r="G234" s="31">
        <v>10.241</v>
      </c>
      <c r="H234" s="16">
        <f t="shared" si="30"/>
        <v>39.501000000000005</v>
      </c>
      <c r="I234" s="59">
        <f t="shared" si="31"/>
        <v>3950.1000000000004</v>
      </c>
    </row>
    <row r="235" spans="1:9" ht="12.75">
      <c r="A235" s="12"/>
      <c r="B235" s="28" t="s">
        <v>413</v>
      </c>
      <c r="C235" s="29" t="s">
        <v>252</v>
      </c>
      <c r="D235" s="13" t="s">
        <v>10</v>
      </c>
      <c r="E235" s="30">
        <v>1</v>
      </c>
      <c r="F235" s="31">
        <v>347.625</v>
      </c>
      <c r="G235" s="31">
        <v>121.66874999999999</v>
      </c>
      <c r="H235" s="16">
        <f t="shared" si="30"/>
        <v>469.29375</v>
      </c>
      <c r="I235" s="59">
        <f t="shared" si="31"/>
        <v>469.29375</v>
      </c>
    </row>
    <row r="236" spans="1:9" ht="12.75">
      <c r="A236" s="12"/>
      <c r="B236" s="28" t="s">
        <v>414</v>
      </c>
      <c r="C236" s="29" t="s">
        <v>253</v>
      </c>
      <c r="D236" s="13" t="s">
        <v>10</v>
      </c>
      <c r="E236" s="30">
        <v>1</v>
      </c>
      <c r="F236" s="31">
        <v>300</v>
      </c>
      <c r="G236" s="31">
        <v>105</v>
      </c>
      <c r="H236" s="16">
        <f t="shared" si="30"/>
        <v>405</v>
      </c>
      <c r="I236" s="59">
        <f t="shared" si="31"/>
        <v>405</v>
      </c>
    </row>
    <row r="237" spans="1:9" ht="12.75">
      <c r="A237" s="12"/>
      <c r="B237" s="28" t="s">
        <v>415</v>
      </c>
      <c r="C237" s="29" t="s">
        <v>392</v>
      </c>
      <c r="D237" s="13" t="s">
        <v>10</v>
      </c>
      <c r="E237" s="30">
        <v>8</v>
      </c>
      <c r="F237" s="31">
        <v>13.5</v>
      </c>
      <c r="G237" s="31">
        <v>4.725</v>
      </c>
      <c r="H237" s="16">
        <f t="shared" si="30"/>
        <v>18.225</v>
      </c>
      <c r="I237" s="59">
        <f t="shared" si="31"/>
        <v>145.8</v>
      </c>
    </row>
    <row r="238" spans="1:9" ht="12.75">
      <c r="A238" s="12"/>
      <c r="B238" s="28" t="s">
        <v>416</v>
      </c>
      <c r="C238" s="29" t="s">
        <v>618</v>
      </c>
      <c r="D238" s="13" t="s">
        <v>393</v>
      </c>
      <c r="E238" s="30">
        <v>1</v>
      </c>
      <c r="F238" s="31">
        <v>1235</v>
      </c>
      <c r="G238" s="31">
        <v>432.25</v>
      </c>
      <c r="H238" s="16">
        <f t="shared" si="30"/>
        <v>1667.25</v>
      </c>
      <c r="I238" s="59">
        <f t="shared" si="31"/>
        <v>1667.25</v>
      </c>
    </row>
    <row r="239" spans="1:9" ht="12.75">
      <c r="A239" s="12"/>
      <c r="B239" s="32"/>
      <c r="C239" s="33"/>
      <c r="D239" s="32"/>
      <c r="E239" s="34"/>
      <c r="F239" s="34"/>
      <c r="G239" s="34"/>
      <c r="H239" s="34"/>
      <c r="I239" s="59"/>
    </row>
    <row r="240" spans="1:9" ht="15.75">
      <c r="A240" s="72">
        <v>2</v>
      </c>
      <c r="B240" s="40"/>
      <c r="C240" s="41" t="s">
        <v>417</v>
      </c>
      <c r="D240" s="42"/>
      <c r="E240" s="43"/>
      <c r="F240" s="42"/>
      <c r="G240" s="42"/>
      <c r="H240" s="73">
        <f aca="true" t="shared" si="32" ref="H240:H290">G240+F240</f>
        <v>0</v>
      </c>
      <c r="I240" s="83">
        <f>I241+I248+I260</f>
        <v>70189.274</v>
      </c>
    </row>
    <row r="241" spans="1:9" ht="12.75">
      <c r="A241" s="17" t="s">
        <v>222</v>
      </c>
      <c r="B241" s="44"/>
      <c r="C241" s="45" t="s">
        <v>418</v>
      </c>
      <c r="D241" s="46"/>
      <c r="E241" s="47"/>
      <c r="F241" s="46"/>
      <c r="G241" s="46"/>
      <c r="H241" s="25">
        <f t="shared" si="32"/>
        <v>0</v>
      </c>
      <c r="I241" s="79">
        <f>SUM(I242:I246)</f>
        <v>9948.035</v>
      </c>
    </row>
    <row r="242" spans="1:9" ht="12.75">
      <c r="A242" s="12"/>
      <c r="B242" s="28" t="s">
        <v>223</v>
      </c>
      <c r="C242" s="48" t="s">
        <v>419</v>
      </c>
      <c r="D242" s="49" t="s">
        <v>420</v>
      </c>
      <c r="E242" s="50">
        <v>2</v>
      </c>
      <c r="F242" s="49">
        <v>45.35</v>
      </c>
      <c r="G242" s="49">
        <v>4.4</v>
      </c>
      <c r="H242" s="16">
        <f t="shared" si="32"/>
        <v>49.75</v>
      </c>
      <c r="I242" s="59">
        <f aca="true" t="shared" si="33" ref="I242:I290">H242*E242</f>
        <v>99.5</v>
      </c>
    </row>
    <row r="243" spans="1:9" ht="12.75">
      <c r="A243" s="12"/>
      <c r="B243" s="28" t="s">
        <v>224</v>
      </c>
      <c r="C243" s="48" t="s">
        <v>421</v>
      </c>
      <c r="D243" s="49" t="s">
        <v>420</v>
      </c>
      <c r="E243" s="50">
        <v>2</v>
      </c>
      <c r="F243" s="49">
        <v>1850</v>
      </c>
      <c r="G243" s="49">
        <v>250</v>
      </c>
      <c r="H243" s="16">
        <f t="shared" si="32"/>
        <v>2100</v>
      </c>
      <c r="I243" s="59">
        <f t="shared" si="33"/>
        <v>4200</v>
      </c>
    </row>
    <row r="244" spans="1:9" ht="12.75">
      <c r="A244" s="12"/>
      <c r="B244" s="28" t="s">
        <v>225</v>
      </c>
      <c r="C244" s="48" t="s">
        <v>422</v>
      </c>
      <c r="D244" s="49" t="s">
        <v>10</v>
      </c>
      <c r="E244" s="50">
        <v>9</v>
      </c>
      <c r="F244" s="49">
        <v>10.68</v>
      </c>
      <c r="G244" s="49">
        <f>F244*0.35</f>
        <v>3.7379999999999995</v>
      </c>
      <c r="H244" s="16">
        <f t="shared" si="32"/>
        <v>14.418</v>
      </c>
      <c r="I244" s="59">
        <f t="shared" si="33"/>
        <v>129.762</v>
      </c>
    </row>
    <row r="245" spans="1:9" ht="12.75">
      <c r="A245" s="12"/>
      <c r="B245" s="28" t="s">
        <v>226</v>
      </c>
      <c r="C245" s="48" t="s">
        <v>423</v>
      </c>
      <c r="D245" s="49" t="s">
        <v>10</v>
      </c>
      <c r="E245" s="50">
        <v>2</v>
      </c>
      <c r="F245" s="49">
        <v>110.52</v>
      </c>
      <c r="G245" s="49">
        <f aca="true" t="shared" si="34" ref="G245:G300">F245*0.35</f>
        <v>38.681999999999995</v>
      </c>
      <c r="H245" s="16">
        <f t="shared" si="32"/>
        <v>149.202</v>
      </c>
      <c r="I245" s="59">
        <f t="shared" si="33"/>
        <v>298.404</v>
      </c>
    </row>
    <row r="246" spans="1:9" ht="12.75">
      <c r="A246" s="12"/>
      <c r="B246" s="28" t="s">
        <v>227</v>
      </c>
      <c r="C246" s="48" t="s">
        <v>424</v>
      </c>
      <c r="D246" s="49" t="s">
        <v>124</v>
      </c>
      <c r="E246" s="50">
        <v>378</v>
      </c>
      <c r="F246" s="49">
        <v>10.23</v>
      </c>
      <c r="G246" s="49">
        <f t="shared" si="34"/>
        <v>3.5805</v>
      </c>
      <c r="H246" s="16">
        <f t="shared" si="32"/>
        <v>13.810500000000001</v>
      </c>
      <c r="I246" s="59">
        <f t="shared" si="33"/>
        <v>5220.369000000001</v>
      </c>
    </row>
    <row r="247" spans="1:9" ht="12.75">
      <c r="A247" s="12"/>
      <c r="B247" s="28"/>
      <c r="C247" s="48"/>
      <c r="D247" s="49"/>
      <c r="E247" s="50"/>
      <c r="F247" s="49"/>
      <c r="G247" s="49"/>
      <c r="H247" s="16"/>
      <c r="I247" s="59"/>
    </row>
    <row r="248" spans="1:9" ht="12.75">
      <c r="A248" s="17" t="s">
        <v>500</v>
      </c>
      <c r="B248" s="44"/>
      <c r="C248" s="51" t="s">
        <v>425</v>
      </c>
      <c r="D248" s="46"/>
      <c r="E248" s="47"/>
      <c r="F248" s="46"/>
      <c r="G248" s="52"/>
      <c r="H248" s="25">
        <f t="shared" si="32"/>
        <v>0</v>
      </c>
      <c r="I248" s="79">
        <f>SUM(I249:I258)</f>
        <v>27509.9085</v>
      </c>
    </row>
    <row r="249" spans="1:9" ht="12.75">
      <c r="A249" s="12"/>
      <c r="B249" s="28" t="s">
        <v>501</v>
      </c>
      <c r="C249" s="48" t="s">
        <v>426</v>
      </c>
      <c r="D249" s="49" t="s">
        <v>124</v>
      </c>
      <c r="E249" s="50">
        <v>258</v>
      </c>
      <c r="F249" s="49">
        <v>3.75</v>
      </c>
      <c r="G249" s="49">
        <f t="shared" si="34"/>
        <v>1.3125</v>
      </c>
      <c r="H249" s="16">
        <f t="shared" si="32"/>
        <v>5.0625</v>
      </c>
      <c r="I249" s="59">
        <f t="shared" si="33"/>
        <v>1306.125</v>
      </c>
    </row>
    <row r="250" spans="1:9" ht="12.75">
      <c r="A250" s="12"/>
      <c r="B250" s="28" t="s">
        <v>502</v>
      </c>
      <c r="C250" s="48" t="s">
        <v>427</v>
      </c>
      <c r="D250" s="49" t="s">
        <v>124</v>
      </c>
      <c r="E250" s="50">
        <v>42</v>
      </c>
      <c r="F250" s="49">
        <v>5.75</v>
      </c>
      <c r="G250" s="49">
        <f t="shared" si="34"/>
        <v>2.0124999999999997</v>
      </c>
      <c r="H250" s="16">
        <f t="shared" si="32"/>
        <v>7.762499999999999</v>
      </c>
      <c r="I250" s="59">
        <f t="shared" si="33"/>
        <v>326.025</v>
      </c>
    </row>
    <row r="251" spans="1:9" ht="12.75">
      <c r="A251" s="12"/>
      <c r="B251" s="28" t="s">
        <v>503</v>
      </c>
      <c r="C251" s="48" t="s">
        <v>424</v>
      </c>
      <c r="D251" s="49" t="s">
        <v>124</v>
      </c>
      <c r="E251" s="50">
        <v>189</v>
      </c>
      <c r="F251" s="49">
        <v>8.65</v>
      </c>
      <c r="G251" s="49">
        <f t="shared" si="34"/>
        <v>3.0275</v>
      </c>
      <c r="H251" s="16">
        <f t="shared" si="32"/>
        <v>11.6775</v>
      </c>
      <c r="I251" s="59">
        <f t="shared" si="33"/>
        <v>2207.0475</v>
      </c>
    </row>
    <row r="252" spans="1:9" ht="12.75">
      <c r="A252" s="12"/>
      <c r="B252" s="28" t="s">
        <v>504</v>
      </c>
      <c r="C252" s="48" t="s">
        <v>428</v>
      </c>
      <c r="D252" s="49" t="s">
        <v>124</v>
      </c>
      <c r="E252" s="50">
        <v>158</v>
      </c>
      <c r="F252" s="49">
        <v>14.76</v>
      </c>
      <c r="G252" s="49">
        <f t="shared" si="34"/>
        <v>5.1659999999999995</v>
      </c>
      <c r="H252" s="16">
        <f t="shared" si="32"/>
        <v>19.926</v>
      </c>
      <c r="I252" s="59">
        <f t="shared" si="33"/>
        <v>3148.3079999999995</v>
      </c>
    </row>
    <row r="253" spans="1:9" ht="12.75">
      <c r="A253" s="12"/>
      <c r="B253" s="28" t="s">
        <v>505</v>
      </c>
      <c r="C253" s="48" t="s">
        <v>429</v>
      </c>
      <c r="D253" s="49" t="s">
        <v>124</v>
      </c>
      <c r="E253" s="50">
        <v>108</v>
      </c>
      <c r="F253" s="49">
        <v>22.53</v>
      </c>
      <c r="G253" s="49">
        <f t="shared" si="34"/>
        <v>7.8854999999999995</v>
      </c>
      <c r="H253" s="16">
        <f t="shared" si="32"/>
        <v>30.4155</v>
      </c>
      <c r="I253" s="59">
        <f t="shared" si="33"/>
        <v>3284.8740000000003</v>
      </c>
    </row>
    <row r="254" spans="1:9" ht="12.75">
      <c r="A254" s="12"/>
      <c r="B254" s="28" t="s">
        <v>506</v>
      </c>
      <c r="C254" s="48" t="s">
        <v>430</v>
      </c>
      <c r="D254" s="49" t="s">
        <v>10</v>
      </c>
      <c r="E254" s="50">
        <v>52</v>
      </c>
      <c r="F254" s="49">
        <v>45.87</v>
      </c>
      <c r="G254" s="49">
        <f t="shared" si="34"/>
        <v>16.054499999999997</v>
      </c>
      <c r="H254" s="16">
        <f t="shared" si="32"/>
        <v>61.924499999999995</v>
      </c>
      <c r="I254" s="59">
        <f t="shared" si="33"/>
        <v>3220.0739999999996</v>
      </c>
    </row>
    <row r="255" spans="1:9" ht="12.75">
      <c r="A255" s="12"/>
      <c r="B255" s="28" t="s">
        <v>507</v>
      </c>
      <c r="C255" s="48" t="s">
        <v>431</v>
      </c>
      <c r="D255" s="49" t="s">
        <v>10</v>
      </c>
      <c r="E255" s="50">
        <v>27</v>
      </c>
      <c r="F255" s="49">
        <v>75.58</v>
      </c>
      <c r="G255" s="49">
        <f t="shared" si="34"/>
        <v>26.453</v>
      </c>
      <c r="H255" s="16">
        <f t="shared" si="32"/>
        <v>102.033</v>
      </c>
      <c r="I255" s="59">
        <f t="shared" si="33"/>
        <v>2754.891</v>
      </c>
    </row>
    <row r="256" spans="1:9" ht="12.75">
      <c r="A256" s="12"/>
      <c r="B256" s="28" t="s">
        <v>508</v>
      </c>
      <c r="C256" s="48" t="s">
        <v>432</v>
      </c>
      <c r="D256" s="49" t="s">
        <v>10</v>
      </c>
      <c r="E256" s="50">
        <v>14</v>
      </c>
      <c r="F256" s="49">
        <v>110.52</v>
      </c>
      <c r="G256" s="49">
        <f t="shared" si="34"/>
        <v>38.681999999999995</v>
      </c>
      <c r="H256" s="16">
        <f t="shared" si="32"/>
        <v>149.202</v>
      </c>
      <c r="I256" s="59">
        <f t="shared" si="33"/>
        <v>2088.828</v>
      </c>
    </row>
    <row r="257" spans="1:9" ht="12.75">
      <c r="A257" s="12"/>
      <c r="B257" s="28" t="s">
        <v>509</v>
      </c>
      <c r="C257" s="48" t="s">
        <v>433</v>
      </c>
      <c r="D257" s="49" t="s">
        <v>10</v>
      </c>
      <c r="E257" s="50">
        <v>26</v>
      </c>
      <c r="F257" s="49">
        <v>156.8</v>
      </c>
      <c r="G257" s="49">
        <f t="shared" si="34"/>
        <v>54.88</v>
      </c>
      <c r="H257" s="16">
        <f t="shared" si="32"/>
        <v>211.68</v>
      </c>
      <c r="I257" s="59">
        <f t="shared" si="33"/>
        <v>5503.68</v>
      </c>
    </row>
    <row r="258" spans="1:9" ht="12.75">
      <c r="A258" s="12"/>
      <c r="B258" s="28" t="s">
        <v>510</v>
      </c>
      <c r="C258" s="48" t="s">
        <v>434</v>
      </c>
      <c r="D258" s="49" t="s">
        <v>10</v>
      </c>
      <c r="E258" s="50">
        <v>52</v>
      </c>
      <c r="F258" s="49">
        <v>52.28</v>
      </c>
      <c r="G258" s="49">
        <f t="shared" si="34"/>
        <v>18.298</v>
      </c>
      <c r="H258" s="16">
        <f t="shared" si="32"/>
        <v>70.578</v>
      </c>
      <c r="I258" s="59">
        <f t="shared" si="33"/>
        <v>3670.056</v>
      </c>
    </row>
    <row r="259" spans="1:9" ht="12.75">
      <c r="A259" s="12"/>
      <c r="B259" s="28"/>
      <c r="C259" s="48"/>
      <c r="D259" s="49"/>
      <c r="E259" s="50"/>
      <c r="F259" s="49"/>
      <c r="G259" s="49"/>
      <c r="H259" s="16"/>
      <c r="I259" s="59"/>
    </row>
    <row r="260" spans="1:9" ht="12.75">
      <c r="A260" s="17" t="s">
        <v>511</v>
      </c>
      <c r="B260" s="44"/>
      <c r="C260" s="51" t="s">
        <v>435</v>
      </c>
      <c r="D260" s="46"/>
      <c r="E260" s="47"/>
      <c r="F260" s="46"/>
      <c r="G260" s="52">
        <f t="shared" si="34"/>
        <v>0</v>
      </c>
      <c r="H260" s="25">
        <f t="shared" si="32"/>
        <v>0</v>
      </c>
      <c r="I260" s="79">
        <f>SUM(I261:I270)</f>
        <v>32731.330500000004</v>
      </c>
    </row>
    <row r="261" spans="1:9" ht="12.75">
      <c r="A261" s="12"/>
      <c r="B261" s="28" t="s">
        <v>512</v>
      </c>
      <c r="C261" s="48" t="s">
        <v>436</v>
      </c>
      <c r="D261" s="49" t="s">
        <v>124</v>
      </c>
      <c r="E261" s="50">
        <v>180</v>
      </c>
      <c r="F261" s="49">
        <v>4.13</v>
      </c>
      <c r="G261" s="49">
        <f t="shared" si="34"/>
        <v>1.4454999999999998</v>
      </c>
      <c r="H261" s="16">
        <f t="shared" si="32"/>
        <v>5.5755</v>
      </c>
      <c r="I261" s="59">
        <f t="shared" si="33"/>
        <v>1003.59</v>
      </c>
    </row>
    <row r="262" spans="1:9" ht="12.75">
      <c r="A262" s="12"/>
      <c r="B262" s="28" t="s">
        <v>513</v>
      </c>
      <c r="C262" s="48" t="s">
        <v>437</v>
      </c>
      <c r="D262" s="49" t="s">
        <v>124</v>
      </c>
      <c r="E262" s="50">
        <v>520</v>
      </c>
      <c r="F262" s="49">
        <v>6.89</v>
      </c>
      <c r="G262" s="49">
        <f t="shared" si="34"/>
        <v>2.4114999999999998</v>
      </c>
      <c r="H262" s="16">
        <f t="shared" si="32"/>
        <v>9.301499999999999</v>
      </c>
      <c r="I262" s="59">
        <f t="shared" si="33"/>
        <v>4836.78</v>
      </c>
    </row>
    <row r="263" spans="1:9" ht="12.75">
      <c r="A263" s="12"/>
      <c r="B263" s="28" t="s">
        <v>514</v>
      </c>
      <c r="C263" s="48" t="s">
        <v>438</v>
      </c>
      <c r="D263" s="49" t="s">
        <v>124</v>
      </c>
      <c r="E263" s="50">
        <v>42</v>
      </c>
      <c r="F263" s="49">
        <v>8.94</v>
      </c>
      <c r="G263" s="49">
        <f t="shared" si="34"/>
        <v>3.1289999999999996</v>
      </c>
      <c r="H263" s="16">
        <f t="shared" si="32"/>
        <v>12.068999999999999</v>
      </c>
      <c r="I263" s="59">
        <f t="shared" si="33"/>
        <v>506.89799999999997</v>
      </c>
    </row>
    <row r="264" spans="1:9" ht="12.75">
      <c r="A264" s="12"/>
      <c r="B264" s="28" t="s">
        <v>515</v>
      </c>
      <c r="C264" s="48" t="s">
        <v>439</v>
      </c>
      <c r="D264" s="49" t="s">
        <v>124</v>
      </c>
      <c r="E264" s="50">
        <v>385</v>
      </c>
      <c r="F264" s="49">
        <v>10.06</v>
      </c>
      <c r="G264" s="49">
        <f t="shared" si="34"/>
        <v>3.521</v>
      </c>
      <c r="H264" s="16">
        <f t="shared" si="32"/>
        <v>13.581</v>
      </c>
      <c r="I264" s="59">
        <f t="shared" si="33"/>
        <v>5228.6849999999995</v>
      </c>
    </row>
    <row r="265" spans="1:9" ht="12.75">
      <c r="A265" s="12"/>
      <c r="B265" s="28" t="s">
        <v>516</v>
      </c>
      <c r="C265" s="48" t="s">
        <v>440</v>
      </c>
      <c r="D265" s="49" t="s">
        <v>124</v>
      </c>
      <c r="E265" s="50">
        <v>456</v>
      </c>
      <c r="F265" s="49">
        <v>23.53</v>
      </c>
      <c r="G265" s="49">
        <f t="shared" si="34"/>
        <v>8.2355</v>
      </c>
      <c r="H265" s="16">
        <f t="shared" si="32"/>
        <v>31.765500000000003</v>
      </c>
      <c r="I265" s="59">
        <f t="shared" si="33"/>
        <v>14485.068000000001</v>
      </c>
    </row>
    <row r="266" spans="1:9" ht="12.75">
      <c r="A266" s="12"/>
      <c r="B266" s="28" t="s">
        <v>517</v>
      </c>
      <c r="C266" s="48" t="s">
        <v>441</v>
      </c>
      <c r="D266" s="49" t="s">
        <v>420</v>
      </c>
      <c r="E266" s="50">
        <v>5</v>
      </c>
      <c r="F266" s="49">
        <v>25.85</v>
      </c>
      <c r="G266" s="49">
        <f t="shared" si="34"/>
        <v>9.0475</v>
      </c>
      <c r="H266" s="16">
        <f t="shared" si="32"/>
        <v>34.8975</v>
      </c>
      <c r="I266" s="59">
        <f t="shared" si="33"/>
        <v>174.4875</v>
      </c>
    </row>
    <row r="267" spans="1:9" ht="12.75">
      <c r="A267" s="12"/>
      <c r="B267" s="28" t="s">
        <v>518</v>
      </c>
      <c r="C267" s="48" t="s">
        <v>442</v>
      </c>
      <c r="D267" s="49" t="s">
        <v>420</v>
      </c>
      <c r="E267" s="50">
        <v>15</v>
      </c>
      <c r="F267" s="49">
        <v>45.358</v>
      </c>
      <c r="G267" s="49">
        <f t="shared" si="34"/>
        <v>15.875299999999998</v>
      </c>
      <c r="H267" s="16">
        <f t="shared" si="32"/>
        <v>61.23329999999999</v>
      </c>
      <c r="I267" s="59">
        <f t="shared" si="33"/>
        <v>918.4994999999999</v>
      </c>
    </row>
    <row r="268" spans="1:9" ht="12.75">
      <c r="A268" s="12"/>
      <c r="B268" s="28" t="s">
        <v>519</v>
      </c>
      <c r="C268" s="48" t="s">
        <v>443</v>
      </c>
      <c r="D268" s="49" t="s">
        <v>420</v>
      </c>
      <c r="E268" s="50">
        <v>8</v>
      </c>
      <c r="F268" s="49">
        <v>15.25</v>
      </c>
      <c r="G268" s="49">
        <f t="shared" si="34"/>
        <v>5.3374999999999995</v>
      </c>
      <c r="H268" s="16">
        <f t="shared" si="32"/>
        <v>20.5875</v>
      </c>
      <c r="I268" s="59">
        <f t="shared" si="33"/>
        <v>164.7</v>
      </c>
    </row>
    <row r="269" spans="1:9" ht="12.75">
      <c r="A269" s="12"/>
      <c r="B269" s="28" t="s">
        <v>520</v>
      </c>
      <c r="C269" s="48" t="s">
        <v>444</v>
      </c>
      <c r="D269" s="49" t="s">
        <v>420</v>
      </c>
      <c r="E269" s="50">
        <v>2</v>
      </c>
      <c r="F269" s="49">
        <v>235.8</v>
      </c>
      <c r="G269" s="49">
        <f t="shared" si="34"/>
        <v>82.53</v>
      </c>
      <c r="H269" s="16">
        <f t="shared" si="32"/>
        <v>318.33000000000004</v>
      </c>
      <c r="I269" s="59">
        <f t="shared" si="33"/>
        <v>636.6600000000001</v>
      </c>
    </row>
    <row r="270" spans="1:9" ht="12.75">
      <c r="A270" s="12"/>
      <c r="B270" s="28" t="s">
        <v>521</v>
      </c>
      <c r="C270" s="48" t="s">
        <v>445</v>
      </c>
      <c r="D270" s="49" t="s">
        <v>420</v>
      </c>
      <c r="E270" s="50">
        <v>15</v>
      </c>
      <c r="F270" s="49">
        <v>235.85</v>
      </c>
      <c r="G270" s="49">
        <f t="shared" si="34"/>
        <v>82.5475</v>
      </c>
      <c r="H270" s="16">
        <f t="shared" si="32"/>
        <v>318.3975</v>
      </c>
      <c r="I270" s="59">
        <f t="shared" si="33"/>
        <v>4775.9625</v>
      </c>
    </row>
    <row r="271" spans="1:9" ht="12.75">
      <c r="A271" s="12"/>
      <c r="B271" s="28"/>
      <c r="C271" s="48"/>
      <c r="D271" s="49"/>
      <c r="E271" s="50"/>
      <c r="F271" s="49"/>
      <c r="G271" s="49"/>
      <c r="H271" s="16"/>
      <c r="I271" s="59"/>
    </row>
    <row r="272" spans="1:9" ht="12.75">
      <c r="A272" s="12"/>
      <c r="B272" s="28"/>
      <c r="C272" s="48"/>
      <c r="D272" s="49"/>
      <c r="E272" s="50"/>
      <c r="F272" s="49"/>
      <c r="G272" s="49"/>
      <c r="H272" s="16"/>
      <c r="I272" s="61"/>
    </row>
    <row r="273" spans="1:9" ht="15.75">
      <c r="A273" s="72">
        <v>3</v>
      </c>
      <c r="B273" s="40"/>
      <c r="C273" s="41" t="s">
        <v>446</v>
      </c>
      <c r="D273" s="42"/>
      <c r="E273" s="43"/>
      <c r="F273" s="42"/>
      <c r="G273" s="53"/>
      <c r="H273" s="73">
        <f t="shared" si="32"/>
        <v>0</v>
      </c>
      <c r="I273" s="95">
        <f>I274+I277+I282+I286+I289</f>
        <v>197191.638</v>
      </c>
    </row>
    <row r="274" spans="1:9" ht="12.75">
      <c r="A274" s="17" t="s">
        <v>522</v>
      </c>
      <c r="B274" s="44"/>
      <c r="C274" s="45" t="s">
        <v>447</v>
      </c>
      <c r="D274" s="46"/>
      <c r="E274" s="47"/>
      <c r="F274" s="46"/>
      <c r="G274" s="52"/>
      <c r="H274" s="25">
        <f t="shared" si="32"/>
        <v>0</v>
      </c>
      <c r="I274" s="60">
        <f>SUM(I275)</f>
        <v>16807.5</v>
      </c>
    </row>
    <row r="275" spans="1:9" ht="31.5">
      <c r="A275" s="12"/>
      <c r="B275" s="28" t="s">
        <v>523</v>
      </c>
      <c r="C275" s="54" t="s">
        <v>455</v>
      </c>
      <c r="D275" s="49" t="s">
        <v>70</v>
      </c>
      <c r="E275" s="50">
        <v>1</v>
      </c>
      <c r="F275" s="49">
        <v>12450</v>
      </c>
      <c r="G275" s="49">
        <f t="shared" si="34"/>
        <v>4357.5</v>
      </c>
      <c r="H275" s="16">
        <f t="shared" si="32"/>
        <v>16807.5</v>
      </c>
      <c r="I275" s="59">
        <f t="shared" si="33"/>
        <v>16807.5</v>
      </c>
    </row>
    <row r="276" spans="1:9" ht="12.75">
      <c r="A276" s="12"/>
      <c r="B276" s="28"/>
      <c r="C276" s="54"/>
      <c r="D276" s="49"/>
      <c r="E276" s="50"/>
      <c r="F276" s="49"/>
      <c r="G276" s="49"/>
      <c r="H276" s="16"/>
      <c r="I276" s="59"/>
    </row>
    <row r="277" spans="1:9" ht="12.75">
      <c r="A277" s="17" t="s">
        <v>524</v>
      </c>
      <c r="B277" s="44"/>
      <c r="C277" s="45" t="s">
        <v>448</v>
      </c>
      <c r="D277" s="46"/>
      <c r="E277" s="47"/>
      <c r="F277" s="46"/>
      <c r="G277" s="52"/>
      <c r="H277" s="25">
        <f t="shared" si="32"/>
        <v>0</v>
      </c>
      <c r="I277" s="79">
        <f>SUM(I278:I280)</f>
        <v>34453.35</v>
      </c>
    </row>
    <row r="278" spans="1:9" ht="12.75">
      <c r="A278" s="12"/>
      <c r="B278" s="28" t="s">
        <v>528</v>
      </c>
      <c r="C278" s="48" t="s">
        <v>449</v>
      </c>
      <c r="D278" s="49" t="s">
        <v>124</v>
      </c>
      <c r="E278" s="50">
        <v>82</v>
      </c>
      <c r="F278" s="49">
        <v>110</v>
      </c>
      <c r="G278" s="49">
        <f t="shared" si="34"/>
        <v>38.5</v>
      </c>
      <c r="H278" s="16">
        <f t="shared" si="32"/>
        <v>148.5</v>
      </c>
      <c r="I278" s="59">
        <f t="shared" si="33"/>
        <v>12177</v>
      </c>
    </row>
    <row r="279" spans="1:9" ht="12.75">
      <c r="A279" s="12"/>
      <c r="B279" s="28" t="s">
        <v>529</v>
      </c>
      <c r="C279" s="48" t="s">
        <v>456</v>
      </c>
      <c r="D279" s="49" t="s">
        <v>124</v>
      </c>
      <c r="E279" s="50">
        <v>115</v>
      </c>
      <c r="F279" s="49">
        <v>130</v>
      </c>
      <c r="G279" s="49">
        <f t="shared" si="34"/>
        <v>45.5</v>
      </c>
      <c r="H279" s="16">
        <f t="shared" si="32"/>
        <v>175.5</v>
      </c>
      <c r="I279" s="59">
        <f t="shared" si="33"/>
        <v>20182.5</v>
      </c>
    </row>
    <row r="280" spans="1:9" ht="12.75">
      <c r="A280" s="12"/>
      <c r="B280" s="28" t="s">
        <v>530</v>
      </c>
      <c r="C280" s="48" t="s">
        <v>457</v>
      </c>
      <c r="D280" s="49" t="s">
        <v>420</v>
      </c>
      <c r="E280" s="50">
        <v>5</v>
      </c>
      <c r="F280" s="49">
        <v>310.2</v>
      </c>
      <c r="G280" s="49">
        <f t="shared" si="34"/>
        <v>108.57</v>
      </c>
      <c r="H280" s="16">
        <f t="shared" si="32"/>
        <v>418.77</v>
      </c>
      <c r="I280" s="59">
        <f t="shared" si="33"/>
        <v>2093.85</v>
      </c>
    </row>
    <row r="281" spans="1:9" ht="12.75">
      <c r="A281" s="12"/>
      <c r="B281" s="28"/>
      <c r="C281" s="48"/>
      <c r="D281" s="49"/>
      <c r="E281" s="50"/>
      <c r="F281" s="49"/>
      <c r="G281" s="49"/>
      <c r="H281" s="16"/>
      <c r="I281" s="59"/>
    </row>
    <row r="282" spans="1:9" ht="12.75">
      <c r="A282" s="17" t="s">
        <v>525</v>
      </c>
      <c r="B282" s="44"/>
      <c r="C282" s="51" t="s">
        <v>450</v>
      </c>
      <c r="D282" s="46"/>
      <c r="E282" s="47"/>
      <c r="F282" s="46"/>
      <c r="G282" s="52"/>
      <c r="H282" s="25">
        <f t="shared" si="32"/>
        <v>0</v>
      </c>
      <c r="I282" s="79">
        <f>SUM(I283:I284)</f>
        <v>9932.328</v>
      </c>
    </row>
    <row r="283" spans="1:9" ht="12.75">
      <c r="A283" s="12"/>
      <c r="B283" s="28" t="s">
        <v>531</v>
      </c>
      <c r="C283" s="48" t="s">
        <v>451</v>
      </c>
      <c r="D283" s="49" t="s">
        <v>420</v>
      </c>
      <c r="E283" s="50">
        <v>10</v>
      </c>
      <c r="F283" s="49">
        <v>689.87</v>
      </c>
      <c r="G283" s="49">
        <f t="shared" si="34"/>
        <v>241.4545</v>
      </c>
      <c r="H283" s="16">
        <f t="shared" si="32"/>
        <v>931.3245</v>
      </c>
      <c r="I283" s="59">
        <f t="shared" si="33"/>
        <v>9313.244999999999</v>
      </c>
    </row>
    <row r="284" spans="1:9" ht="12.75">
      <c r="A284" s="12"/>
      <c r="B284" s="28" t="s">
        <v>532</v>
      </c>
      <c r="C284" s="48" t="s">
        <v>452</v>
      </c>
      <c r="D284" s="49" t="s">
        <v>420</v>
      </c>
      <c r="E284" s="50">
        <v>1</v>
      </c>
      <c r="F284" s="49">
        <v>458.58</v>
      </c>
      <c r="G284" s="49">
        <f t="shared" si="34"/>
        <v>160.503</v>
      </c>
      <c r="H284" s="16">
        <f t="shared" si="32"/>
        <v>619.083</v>
      </c>
      <c r="I284" s="59">
        <f t="shared" si="33"/>
        <v>619.083</v>
      </c>
    </row>
    <row r="285" spans="1:9" ht="12.75">
      <c r="A285" s="12"/>
      <c r="B285" s="28"/>
      <c r="C285" s="48"/>
      <c r="D285" s="49"/>
      <c r="E285" s="50"/>
      <c r="F285" s="49"/>
      <c r="G285" s="49"/>
      <c r="H285" s="16"/>
      <c r="I285" s="59"/>
    </row>
    <row r="286" spans="1:9" ht="12.75">
      <c r="A286" s="17" t="s">
        <v>526</v>
      </c>
      <c r="B286" s="44"/>
      <c r="C286" s="51" t="s">
        <v>453</v>
      </c>
      <c r="D286" s="46"/>
      <c r="E286" s="47"/>
      <c r="F286" s="46"/>
      <c r="G286" s="52"/>
      <c r="H286" s="25">
        <f t="shared" si="32"/>
        <v>0</v>
      </c>
      <c r="I286" s="79">
        <f>SUM(I287)</f>
        <v>13288.05</v>
      </c>
    </row>
    <row r="287" spans="1:9" ht="12.75">
      <c r="A287" s="12"/>
      <c r="B287" s="28" t="s">
        <v>533</v>
      </c>
      <c r="C287" s="48" t="s">
        <v>454</v>
      </c>
      <c r="D287" s="49" t="s">
        <v>420</v>
      </c>
      <c r="E287" s="50">
        <v>34</v>
      </c>
      <c r="F287" s="49">
        <v>289.5</v>
      </c>
      <c r="G287" s="49">
        <f t="shared" si="34"/>
        <v>101.32499999999999</v>
      </c>
      <c r="H287" s="16">
        <f t="shared" si="32"/>
        <v>390.825</v>
      </c>
      <c r="I287" s="59">
        <f t="shared" si="33"/>
        <v>13288.05</v>
      </c>
    </row>
    <row r="288" spans="1:9" ht="12.75">
      <c r="A288" s="12"/>
      <c r="B288" s="28"/>
      <c r="C288" s="48"/>
      <c r="D288" s="49"/>
      <c r="E288" s="50"/>
      <c r="F288" s="49"/>
      <c r="G288" s="49"/>
      <c r="H288" s="16"/>
      <c r="I288" s="59"/>
    </row>
    <row r="289" spans="1:9" ht="12.75">
      <c r="A289" s="17" t="s">
        <v>527</v>
      </c>
      <c r="B289" s="44"/>
      <c r="C289" s="45" t="s">
        <v>467</v>
      </c>
      <c r="D289" s="46"/>
      <c r="E289" s="47"/>
      <c r="F289" s="46"/>
      <c r="G289" s="52"/>
      <c r="H289" s="25">
        <f t="shared" si="32"/>
        <v>0</v>
      </c>
      <c r="I289" s="79">
        <f>SUM(I290:I300)</f>
        <v>122710.41</v>
      </c>
    </row>
    <row r="290" spans="1:9" ht="12.75">
      <c r="A290" s="12"/>
      <c r="B290" s="28" t="s">
        <v>534</v>
      </c>
      <c r="C290" s="55" t="s">
        <v>458</v>
      </c>
      <c r="D290" s="36" t="s">
        <v>124</v>
      </c>
      <c r="E290" s="37">
        <v>650</v>
      </c>
      <c r="F290" s="37">
        <v>3.25</v>
      </c>
      <c r="G290" s="49">
        <f t="shared" si="34"/>
        <v>1.1375</v>
      </c>
      <c r="H290" s="16">
        <f t="shared" si="32"/>
        <v>4.3875</v>
      </c>
      <c r="I290" s="59">
        <f t="shared" si="33"/>
        <v>2851.875</v>
      </c>
    </row>
    <row r="291" spans="1:9" ht="21">
      <c r="A291" s="12"/>
      <c r="B291" s="28" t="s">
        <v>535</v>
      </c>
      <c r="C291" s="55" t="s">
        <v>468</v>
      </c>
      <c r="D291" s="36" t="s">
        <v>10</v>
      </c>
      <c r="E291" s="37">
        <v>1</v>
      </c>
      <c r="F291" s="37">
        <v>45370</v>
      </c>
      <c r="G291" s="49">
        <f t="shared" si="34"/>
        <v>15879.499999999998</v>
      </c>
      <c r="H291" s="16">
        <f aca="true" t="shared" si="35" ref="H291:H301">G291+F291</f>
        <v>61249.5</v>
      </c>
      <c r="I291" s="59">
        <f aca="true" t="shared" si="36" ref="I291:I300">H291*E291</f>
        <v>61249.5</v>
      </c>
    </row>
    <row r="292" spans="1:9" ht="12.75">
      <c r="A292" s="12"/>
      <c r="B292" s="28" t="s">
        <v>536</v>
      </c>
      <c r="C292" s="55" t="s">
        <v>459</v>
      </c>
      <c r="D292" s="36" t="s">
        <v>10</v>
      </c>
      <c r="E292" s="37">
        <v>63</v>
      </c>
      <c r="F292" s="37">
        <v>85</v>
      </c>
      <c r="G292" s="49">
        <f t="shared" si="34"/>
        <v>29.749999999999996</v>
      </c>
      <c r="H292" s="16">
        <f t="shared" si="35"/>
        <v>114.75</v>
      </c>
      <c r="I292" s="59">
        <f t="shared" si="36"/>
        <v>7229.25</v>
      </c>
    </row>
    <row r="293" spans="1:9" ht="12.75">
      <c r="A293" s="12"/>
      <c r="B293" s="28" t="s">
        <v>537</v>
      </c>
      <c r="C293" s="55" t="s">
        <v>460</v>
      </c>
      <c r="D293" s="36" t="s">
        <v>10</v>
      </c>
      <c r="E293" s="37">
        <v>11</v>
      </c>
      <c r="F293" s="37">
        <v>85</v>
      </c>
      <c r="G293" s="49">
        <f t="shared" si="34"/>
        <v>29.749999999999996</v>
      </c>
      <c r="H293" s="16">
        <f t="shared" si="35"/>
        <v>114.75</v>
      </c>
      <c r="I293" s="59">
        <f t="shared" si="36"/>
        <v>1262.25</v>
      </c>
    </row>
    <row r="294" spans="1:9" ht="12.75">
      <c r="A294" s="12"/>
      <c r="B294" s="28" t="s">
        <v>538</v>
      </c>
      <c r="C294" s="55" t="s">
        <v>461</v>
      </c>
      <c r="D294" s="36" t="s">
        <v>10</v>
      </c>
      <c r="E294" s="37">
        <v>6</v>
      </c>
      <c r="F294" s="37">
        <v>85</v>
      </c>
      <c r="G294" s="49">
        <f t="shared" si="34"/>
        <v>29.749999999999996</v>
      </c>
      <c r="H294" s="16">
        <f t="shared" si="35"/>
        <v>114.75</v>
      </c>
      <c r="I294" s="59">
        <f t="shared" si="36"/>
        <v>688.5</v>
      </c>
    </row>
    <row r="295" spans="1:9" ht="12.75">
      <c r="A295" s="12"/>
      <c r="B295" s="28" t="s">
        <v>539</v>
      </c>
      <c r="C295" s="55" t="s">
        <v>469</v>
      </c>
      <c r="D295" s="36" t="s">
        <v>10</v>
      </c>
      <c r="E295" s="37">
        <v>42</v>
      </c>
      <c r="F295" s="37">
        <v>45.35</v>
      </c>
      <c r="G295" s="49">
        <f t="shared" si="34"/>
        <v>15.872499999999999</v>
      </c>
      <c r="H295" s="16">
        <f t="shared" si="35"/>
        <v>61.2225</v>
      </c>
      <c r="I295" s="59">
        <f t="shared" si="36"/>
        <v>2571.345</v>
      </c>
    </row>
    <row r="296" spans="1:9" ht="12.75">
      <c r="A296" s="12"/>
      <c r="B296" s="28" t="s">
        <v>540</v>
      </c>
      <c r="C296" s="55" t="s">
        <v>462</v>
      </c>
      <c r="D296" s="36" t="s">
        <v>124</v>
      </c>
      <c r="E296" s="37">
        <v>450</v>
      </c>
      <c r="F296" s="37">
        <v>35</v>
      </c>
      <c r="G296" s="49">
        <f t="shared" si="34"/>
        <v>12.25</v>
      </c>
      <c r="H296" s="16">
        <f t="shared" si="35"/>
        <v>47.25</v>
      </c>
      <c r="I296" s="59">
        <f t="shared" si="36"/>
        <v>21262.5</v>
      </c>
    </row>
    <row r="297" spans="1:9" ht="12.75">
      <c r="A297" s="12"/>
      <c r="B297" s="28" t="s">
        <v>541</v>
      </c>
      <c r="C297" s="55" t="s">
        <v>463</v>
      </c>
      <c r="D297" s="36" t="s">
        <v>124</v>
      </c>
      <c r="E297" s="37">
        <v>80</v>
      </c>
      <c r="F297" s="37">
        <v>5</v>
      </c>
      <c r="G297" s="49">
        <f t="shared" si="34"/>
        <v>1.75</v>
      </c>
      <c r="H297" s="16">
        <f t="shared" si="35"/>
        <v>6.75</v>
      </c>
      <c r="I297" s="59">
        <f t="shared" si="36"/>
        <v>540</v>
      </c>
    </row>
    <row r="298" spans="1:9" ht="12.75">
      <c r="A298" s="12"/>
      <c r="B298" s="28" t="s">
        <v>542</v>
      </c>
      <c r="C298" s="56" t="s">
        <v>464</v>
      </c>
      <c r="D298" s="36" t="s">
        <v>10</v>
      </c>
      <c r="E298" s="37">
        <v>13</v>
      </c>
      <c r="F298" s="37">
        <v>30</v>
      </c>
      <c r="G298" s="49">
        <f t="shared" si="34"/>
        <v>10.5</v>
      </c>
      <c r="H298" s="16">
        <f t="shared" si="35"/>
        <v>40.5</v>
      </c>
      <c r="I298" s="59">
        <f t="shared" si="36"/>
        <v>526.5</v>
      </c>
    </row>
    <row r="299" spans="1:9" ht="12.75">
      <c r="A299" s="12"/>
      <c r="B299" s="28" t="s">
        <v>543</v>
      </c>
      <c r="C299" s="55" t="s">
        <v>465</v>
      </c>
      <c r="D299" s="36" t="s">
        <v>10</v>
      </c>
      <c r="E299" s="37">
        <v>38</v>
      </c>
      <c r="F299" s="37">
        <v>16.3</v>
      </c>
      <c r="G299" s="49">
        <f t="shared" si="34"/>
        <v>5.705</v>
      </c>
      <c r="H299" s="16">
        <f t="shared" si="35"/>
        <v>22.005000000000003</v>
      </c>
      <c r="I299" s="59">
        <f t="shared" si="36"/>
        <v>836.19</v>
      </c>
    </row>
    <row r="300" spans="1:9" ht="12.75">
      <c r="A300" s="12"/>
      <c r="B300" s="28" t="s">
        <v>544</v>
      </c>
      <c r="C300" s="55" t="s">
        <v>466</v>
      </c>
      <c r="D300" s="36" t="s">
        <v>124</v>
      </c>
      <c r="E300" s="37">
        <v>450</v>
      </c>
      <c r="F300" s="37">
        <v>39</v>
      </c>
      <c r="G300" s="49">
        <f t="shared" si="34"/>
        <v>13.649999999999999</v>
      </c>
      <c r="H300" s="16">
        <f t="shared" si="35"/>
        <v>52.65</v>
      </c>
      <c r="I300" s="59">
        <f t="shared" si="36"/>
        <v>23692.5</v>
      </c>
    </row>
    <row r="301" spans="1:9" ht="12.75">
      <c r="A301" s="12"/>
      <c r="B301" s="28"/>
      <c r="C301" s="29"/>
      <c r="D301" s="13"/>
      <c r="E301" s="30"/>
      <c r="F301" s="31"/>
      <c r="G301" s="31">
        <f>F301*0.35</f>
        <v>0</v>
      </c>
      <c r="H301" s="16">
        <f t="shared" si="35"/>
        <v>0</v>
      </c>
      <c r="I301" s="59"/>
    </row>
    <row r="302" spans="1:9" ht="12.75">
      <c r="A302" s="12"/>
      <c r="B302" s="28"/>
      <c r="C302" s="29"/>
      <c r="D302" s="13"/>
      <c r="E302" s="30"/>
      <c r="F302" s="31"/>
      <c r="G302" s="31"/>
      <c r="H302" s="16"/>
      <c r="I302" s="61"/>
    </row>
    <row r="303" spans="1:9" ht="15.75">
      <c r="A303" s="72">
        <v>4</v>
      </c>
      <c r="B303" s="40"/>
      <c r="C303" s="41" t="s">
        <v>545</v>
      </c>
      <c r="D303" s="42"/>
      <c r="E303" s="43"/>
      <c r="F303" s="42"/>
      <c r="G303" s="53"/>
      <c r="H303" s="73"/>
      <c r="I303" s="95">
        <f>I304+I313+I320+I326+I346</f>
        <v>25624.8225</v>
      </c>
    </row>
    <row r="304" spans="1:9" ht="14.25">
      <c r="A304" s="17" t="s">
        <v>546</v>
      </c>
      <c r="B304" s="44"/>
      <c r="C304" s="45" t="s">
        <v>470</v>
      </c>
      <c r="D304" s="46"/>
      <c r="E304" s="47"/>
      <c r="F304" s="46"/>
      <c r="G304" s="52"/>
      <c r="H304" s="25"/>
      <c r="I304" s="80">
        <f>SUM(I305:I311)</f>
        <v>2050.9875</v>
      </c>
    </row>
    <row r="305" spans="1:9" ht="12.75">
      <c r="A305" s="12"/>
      <c r="B305" s="28" t="s">
        <v>547</v>
      </c>
      <c r="C305" s="29" t="s">
        <v>471</v>
      </c>
      <c r="D305" s="13" t="s">
        <v>10</v>
      </c>
      <c r="E305" s="30">
        <v>18</v>
      </c>
      <c r="F305" s="31">
        <v>1.65</v>
      </c>
      <c r="G305" s="49">
        <f aca="true" t="shared" si="37" ref="G305:G350">F305*0.35</f>
        <v>0.5774999999999999</v>
      </c>
      <c r="H305" s="16">
        <f>G305+F305</f>
        <v>2.2275</v>
      </c>
      <c r="I305" s="59">
        <f>H305*E305</f>
        <v>40.095</v>
      </c>
    </row>
    <row r="306" spans="1:9" ht="12.75">
      <c r="A306" s="12"/>
      <c r="B306" s="28" t="s">
        <v>549</v>
      </c>
      <c r="C306" s="29" t="s">
        <v>472</v>
      </c>
      <c r="D306" s="13" t="s">
        <v>10</v>
      </c>
      <c r="E306" s="30">
        <v>55</v>
      </c>
      <c r="F306" s="31">
        <v>8.65</v>
      </c>
      <c r="G306" s="49">
        <f t="shared" si="37"/>
        <v>3.0275</v>
      </c>
      <c r="H306" s="16">
        <f aca="true" t="shared" si="38" ref="H306:H350">G306+F306</f>
        <v>11.6775</v>
      </c>
      <c r="I306" s="59">
        <f aca="true" t="shared" si="39" ref="I306:I350">H306*E306</f>
        <v>642.2625</v>
      </c>
    </row>
    <row r="307" spans="1:9" ht="25.5">
      <c r="A307" s="12"/>
      <c r="B307" s="28" t="s">
        <v>550</v>
      </c>
      <c r="C307" s="29" t="s">
        <v>473</v>
      </c>
      <c r="D307" s="13" t="s">
        <v>10</v>
      </c>
      <c r="E307" s="30">
        <v>2</v>
      </c>
      <c r="F307" s="31">
        <v>58</v>
      </c>
      <c r="G307" s="49">
        <f t="shared" si="37"/>
        <v>20.299999999999997</v>
      </c>
      <c r="H307" s="16">
        <f t="shared" si="38"/>
        <v>78.3</v>
      </c>
      <c r="I307" s="59">
        <f t="shared" si="39"/>
        <v>156.6</v>
      </c>
    </row>
    <row r="308" spans="1:9" ht="25.5">
      <c r="A308" s="12"/>
      <c r="B308" s="28" t="s">
        <v>551</v>
      </c>
      <c r="C308" s="29" t="s">
        <v>474</v>
      </c>
      <c r="D308" s="13" t="s">
        <v>10</v>
      </c>
      <c r="E308" s="30">
        <v>2</v>
      </c>
      <c r="F308" s="31">
        <v>100</v>
      </c>
      <c r="G308" s="49">
        <f t="shared" si="37"/>
        <v>35</v>
      </c>
      <c r="H308" s="16">
        <f t="shared" si="38"/>
        <v>135</v>
      </c>
      <c r="I308" s="59">
        <f t="shared" si="39"/>
        <v>270</v>
      </c>
    </row>
    <row r="309" spans="1:9" ht="25.5">
      <c r="A309" s="12"/>
      <c r="B309" s="28" t="s">
        <v>552</v>
      </c>
      <c r="C309" s="29" t="s">
        <v>475</v>
      </c>
      <c r="D309" s="13" t="s">
        <v>10</v>
      </c>
      <c r="E309" s="30">
        <v>1</v>
      </c>
      <c r="F309" s="31">
        <v>319</v>
      </c>
      <c r="G309" s="49">
        <f t="shared" si="37"/>
        <v>111.64999999999999</v>
      </c>
      <c r="H309" s="16">
        <f t="shared" si="38"/>
        <v>430.65</v>
      </c>
      <c r="I309" s="59">
        <f t="shared" si="39"/>
        <v>430.65</v>
      </c>
    </row>
    <row r="310" spans="1:9" ht="12.75">
      <c r="A310" s="12"/>
      <c r="B310" s="28" t="s">
        <v>553</v>
      </c>
      <c r="C310" s="29" t="s">
        <v>476</v>
      </c>
      <c r="D310" s="13" t="s">
        <v>10</v>
      </c>
      <c r="E310" s="30">
        <v>14</v>
      </c>
      <c r="F310" s="31">
        <v>18.5</v>
      </c>
      <c r="G310" s="49">
        <f t="shared" si="37"/>
        <v>6.475</v>
      </c>
      <c r="H310" s="16">
        <f t="shared" si="38"/>
        <v>24.975</v>
      </c>
      <c r="I310" s="59">
        <f t="shared" si="39"/>
        <v>349.65000000000003</v>
      </c>
    </row>
    <row r="311" spans="1:9" ht="12.75">
      <c r="A311" s="12"/>
      <c r="B311" s="28" t="s">
        <v>554</v>
      </c>
      <c r="C311" s="29" t="s">
        <v>477</v>
      </c>
      <c r="D311" s="13" t="s">
        <v>10</v>
      </c>
      <c r="E311" s="30">
        <v>4</v>
      </c>
      <c r="F311" s="31">
        <v>29.95</v>
      </c>
      <c r="G311" s="49">
        <f t="shared" si="37"/>
        <v>10.4825</v>
      </c>
      <c r="H311" s="16">
        <f t="shared" si="38"/>
        <v>40.4325</v>
      </c>
      <c r="I311" s="59">
        <f t="shared" si="39"/>
        <v>161.73</v>
      </c>
    </row>
    <row r="312" spans="1:9" ht="12.75">
      <c r="A312" s="12"/>
      <c r="B312" s="28"/>
      <c r="C312" s="29"/>
      <c r="D312" s="13"/>
      <c r="E312" s="30"/>
      <c r="F312" s="31"/>
      <c r="G312" s="49">
        <f t="shared" si="37"/>
        <v>0</v>
      </c>
      <c r="H312" s="16">
        <f t="shared" si="38"/>
        <v>0</v>
      </c>
      <c r="I312" s="59">
        <f t="shared" si="39"/>
        <v>0</v>
      </c>
    </row>
    <row r="313" spans="1:9" ht="14.25">
      <c r="A313" s="17" t="s">
        <v>555</v>
      </c>
      <c r="B313" s="44"/>
      <c r="C313" s="68" t="s">
        <v>18</v>
      </c>
      <c r="D313" s="22"/>
      <c r="E313" s="69"/>
      <c r="F313" s="70"/>
      <c r="G313" s="52">
        <f t="shared" si="37"/>
        <v>0</v>
      </c>
      <c r="H313" s="25">
        <f t="shared" si="38"/>
        <v>0</v>
      </c>
      <c r="I313" s="80">
        <f>SUM(I314:I318)</f>
        <v>744.4169999999999</v>
      </c>
    </row>
    <row r="314" spans="1:9" ht="12.75">
      <c r="A314" s="12"/>
      <c r="B314" s="28" t="s">
        <v>557</v>
      </c>
      <c r="C314" s="29" t="s">
        <v>97</v>
      </c>
      <c r="D314" s="13" t="s">
        <v>10</v>
      </c>
      <c r="E314" s="30">
        <v>42</v>
      </c>
      <c r="F314" s="31">
        <v>7.14</v>
      </c>
      <c r="G314" s="49">
        <f t="shared" si="37"/>
        <v>2.4989999999999997</v>
      </c>
      <c r="H314" s="16">
        <f t="shared" si="38"/>
        <v>9.639</v>
      </c>
      <c r="I314" s="59">
        <f t="shared" si="39"/>
        <v>404.83799999999997</v>
      </c>
    </row>
    <row r="315" spans="1:9" ht="12.75">
      <c r="A315" s="12"/>
      <c r="B315" s="28" t="s">
        <v>559</v>
      </c>
      <c r="C315" s="29" t="s">
        <v>478</v>
      </c>
      <c r="D315" s="13" t="s">
        <v>10</v>
      </c>
      <c r="E315" s="30">
        <v>20</v>
      </c>
      <c r="F315" s="31">
        <v>3.94</v>
      </c>
      <c r="G315" s="49">
        <f t="shared" si="37"/>
        <v>1.379</v>
      </c>
      <c r="H315" s="16">
        <f t="shared" si="38"/>
        <v>5.319</v>
      </c>
      <c r="I315" s="59">
        <f t="shared" si="39"/>
        <v>106.38</v>
      </c>
    </row>
    <row r="316" spans="1:9" ht="12.75">
      <c r="A316" s="12"/>
      <c r="B316" s="28" t="s">
        <v>561</v>
      </c>
      <c r="C316" s="29" t="s">
        <v>99</v>
      </c>
      <c r="D316" s="13" t="s">
        <v>10</v>
      </c>
      <c r="E316" s="30">
        <v>54</v>
      </c>
      <c r="F316" s="31">
        <v>1.41</v>
      </c>
      <c r="G316" s="49">
        <f t="shared" si="37"/>
        <v>0.49349999999999994</v>
      </c>
      <c r="H316" s="16">
        <f t="shared" si="38"/>
        <v>1.9034999999999997</v>
      </c>
      <c r="I316" s="59">
        <f t="shared" si="39"/>
        <v>102.78899999999999</v>
      </c>
    </row>
    <row r="317" spans="1:9" ht="12.75">
      <c r="A317" s="12"/>
      <c r="B317" s="28" t="s">
        <v>562</v>
      </c>
      <c r="C317" s="29" t="s">
        <v>479</v>
      </c>
      <c r="D317" s="13" t="s">
        <v>10</v>
      </c>
      <c r="E317" s="30">
        <v>54</v>
      </c>
      <c r="F317" s="31">
        <v>0.9</v>
      </c>
      <c r="G317" s="49">
        <f t="shared" si="37"/>
        <v>0.315</v>
      </c>
      <c r="H317" s="16">
        <f t="shared" si="38"/>
        <v>1.215</v>
      </c>
      <c r="I317" s="59">
        <f t="shared" si="39"/>
        <v>65.61</v>
      </c>
    </row>
    <row r="318" spans="1:9" ht="38.25">
      <c r="A318" s="12"/>
      <c r="B318" s="28" t="s">
        <v>558</v>
      </c>
      <c r="C318" s="29" t="s">
        <v>480</v>
      </c>
      <c r="D318" s="13" t="s">
        <v>9</v>
      </c>
      <c r="E318" s="30">
        <v>50</v>
      </c>
      <c r="F318" s="31">
        <v>0.96</v>
      </c>
      <c r="G318" s="49">
        <f t="shared" si="37"/>
        <v>0.33599999999999997</v>
      </c>
      <c r="H318" s="16">
        <f t="shared" si="38"/>
        <v>1.2959999999999998</v>
      </c>
      <c r="I318" s="59">
        <f t="shared" si="39"/>
        <v>64.8</v>
      </c>
    </row>
    <row r="319" spans="1:9" ht="12.75">
      <c r="A319" s="12"/>
      <c r="B319" s="28"/>
      <c r="C319" s="29"/>
      <c r="D319" s="13"/>
      <c r="E319" s="30"/>
      <c r="F319" s="31"/>
      <c r="G319" s="49">
        <f t="shared" si="37"/>
        <v>0</v>
      </c>
      <c r="H319" s="16">
        <f t="shared" si="38"/>
        <v>0</v>
      </c>
      <c r="I319" s="59">
        <f t="shared" si="39"/>
        <v>0</v>
      </c>
    </row>
    <row r="320" spans="1:9" ht="14.25">
      <c r="A320" s="17" t="s">
        <v>556</v>
      </c>
      <c r="B320" s="44"/>
      <c r="C320" s="68" t="s">
        <v>481</v>
      </c>
      <c r="D320" s="22"/>
      <c r="E320" s="69"/>
      <c r="F320" s="70"/>
      <c r="G320" s="52">
        <f t="shared" si="37"/>
        <v>0</v>
      </c>
      <c r="H320" s="25">
        <f t="shared" si="38"/>
        <v>0</v>
      </c>
      <c r="I320" s="80">
        <f>SUM(I321:I324)</f>
        <v>9437.849999999999</v>
      </c>
    </row>
    <row r="321" spans="1:9" ht="12.75">
      <c r="A321" s="12"/>
      <c r="B321" s="28" t="s">
        <v>563</v>
      </c>
      <c r="C321" s="29" t="s">
        <v>482</v>
      </c>
      <c r="D321" s="13" t="s">
        <v>10</v>
      </c>
      <c r="E321" s="30">
        <v>21</v>
      </c>
      <c r="F321" s="31">
        <v>156</v>
      </c>
      <c r="G321" s="49">
        <f t="shared" si="37"/>
        <v>54.599999999999994</v>
      </c>
      <c r="H321" s="16">
        <f t="shared" si="38"/>
        <v>210.6</v>
      </c>
      <c r="I321" s="59">
        <f t="shared" si="39"/>
        <v>4422.599999999999</v>
      </c>
    </row>
    <row r="322" spans="1:9" ht="12.75">
      <c r="A322" s="12"/>
      <c r="B322" s="28" t="s">
        <v>564</v>
      </c>
      <c r="C322" s="29" t="s">
        <v>483</v>
      </c>
      <c r="D322" s="13" t="s">
        <v>10</v>
      </c>
      <c r="E322" s="30">
        <v>10</v>
      </c>
      <c r="F322" s="31">
        <v>115</v>
      </c>
      <c r="G322" s="49">
        <f t="shared" si="37"/>
        <v>40.25</v>
      </c>
      <c r="H322" s="16">
        <f t="shared" si="38"/>
        <v>155.25</v>
      </c>
      <c r="I322" s="59">
        <f t="shared" si="39"/>
        <v>1552.5</v>
      </c>
    </row>
    <row r="323" spans="1:9" ht="12.75">
      <c r="A323" s="12"/>
      <c r="B323" s="28" t="s">
        <v>560</v>
      </c>
      <c r="C323" s="29" t="s">
        <v>484</v>
      </c>
      <c r="D323" s="13" t="s">
        <v>10</v>
      </c>
      <c r="E323" s="30">
        <v>3</v>
      </c>
      <c r="F323" s="31">
        <v>105</v>
      </c>
      <c r="G323" s="49">
        <f t="shared" si="37"/>
        <v>36.75</v>
      </c>
      <c r="H323" s="16">
        <f t="shared" si="38"/>
        <v>141.75</v>
      </c>
      <c r="I323" s="59">
        <f t="shared" si="39"/>
        <v>425.25</v>
      </c>
    </row>
    <row r="324" spans="1:9" ht="25.5">
      <c r="A324" s="12"/>
      <c r="B324" s="28" t="s">
        <v>565</v>
      </c>
      <c r="C324" s="29" t="s">
        <v>485</v>
      </c>
      <c r="D324" s="13" t="s">
        <v>70</v>
      </c>
      <c r="E324" s="30">
        <v>1</v>
      </c>
      <c r="F324" s="31">
        <v>2250</v>
      </c>
      <c r="G324" s="49">
        <f t="shared" si="37"/>
        <v>787.5</v>
      </c>
      <c r="H324" s="16">
        <f t="shared" si="38"/>
        <v>3037.5</v>
      </c>
      <c r="I324" s="59">
        <f t="shared" si="39"/>
        <v>3037.5</v>
      </c>
    </row>
    <row r="325" spans="1:9" ht="12.75">
      <c r="A325" s="12"/>
      <c r="B325" s="28"/>
      <c r="C325" s="29"/>
      <c r="D325" s="13"/>
      <c r="E325" s="30"/>
      <c r="F325" s="31"/>
      <c r="G325" s="49"/>
      <c r="H325" s="16"/>
      <c r="I325" s="59"/>
    </row>
    <row r="326" spans="1:9" ht="14.25">
      <c r="A326" s="17" t="s">
        <v>566</v>
      </c>
      <c r="B326" s="44"/>
      <c r="C326" s="68" t="s">
        <v>53</v>
      </c>
      <c r="D326" s="22"/>
      <c r="E326" s="69"/>
      <c r="F326" s="70"/>
      <c r="G326" s="52">
        <f t="shared" si="37"/>
        <v>0</v>
      </c>
      <c r="H326" s="25">
        <f t="shared" si="38"/>
        <v>0</v>
      </c>
      <c r="I326" s="80">
        <f>SUM(I327:I344)</f>
        <v>7368.947999999999</v>
      </c>
    </row>
    <row r="327" spans="1:9" ht="25.5">
      <c r="A327" s="12"/>
      <c r="B327" s="28" t="s">
        <v>567</v>
      </c>
      <c r="C327" s="29" t="s">
        <v>486</v>
      </c>
      <c r="D327" s="13" t="s">
        <v>10</v>
      </c>
      <c r="E327" s="30">
        <v>54</v>
      </c>
      <c r="F327" s="31">
        <v>75</v>
      </c>
      <c r="G327" s="49">
        <f t="shared" si="37"/>
        <v>26.25</v>
      </c>
      <c r="H327" s="16">
        <f t="shared" si="38"/>
        <v>101.25</v>
      </c>
      <c r="I327" s="59">
        <f t="shared" si="39"/>
        <v>5467.5</v>
      </c>
    </row>
    <row r="328" spans="1:9" ht="12.75">
      <c r="A328" s="12"/>
      <c r="B328" s="28" t="s">
        <v>568</v>
      </c>
      <c r="C328" s="29" t="s">
        <v>487</v>
      </c>
      <c r="D328" s="13" t="s">
        <v>10</v>
      </c>
      <c r="E328" s="30">
        <v>54</v>
      </c>
      <c r="F328" s="31">
        <v>5.5</v>
      </c>
      <c r="G328" s="49">
        <f t="shared" si="37"/>
        <v>1.9249999999999998</v>
      </c>
      <c r="H328" s="16">
        <f t="shared" si="38"/>
        <v>7.425</v>
      </c>
      <c r="I328" s="59">
        <f t="shared" si="39"/>
        <v>400.95</v>
      </c>
    </row>
    <row r="329" spans="1:9" ht="12.75">
      <c r="A329" s="12"/>
      <c r="B329" s="28" t="s">
        <v>569</v>
      </c>
      <c r="C329" s="29" t="s">
        <v>488</v>
      </c>
      <c r="D329" s="13" t="s">
        <v>10</v>
      </c>
      <c r="E329" s="30">
        <v>3</v>
      </c>
      <c r="F329" s="31">
        <v>22.5</v>
      </c>
      <c r="G329" s="49">
        <f t="shared" si="37"/>
        <v>7.874999999999999</v>
      </c>
      <c r="H329" s="16">
        <f t="shared" si="38"/>
        <v>30.375</v>
      </c>
      <c r="I329" s="59">
        <f t="shared" si="39"/>
        <v>91.125</v>
      </c>
    </row>
    <row r="330" spans="1:9" ht="12.75">
      <c r="A330" s="12"/>
      <c r="B330" s="28" t="s">
        <v>548</v>
      </c>
      <c r="C330" s="29" t="s">
        <v>489</v>
      </c>
      <c r="D330" s="13" t="s">
        <v>10</v>
      </c>
      <c r="E330" s="30">
        <v>5</v>
      </c>
      <c r="F330" s="31">
        <v>22.5</v>
      </c>
      <c r="G330" s="49">
        <f t="shared" si="37"/>
        <v>7.874999999999999</v>
      </c>
      <c r="H330" s="16">
        <f t="shared" si="38"/>
        <v>30.375</v>
      </c>
      <c r="I330" s="59">
        <f t="shared" si="39"/>
        <v>151.875</v>
      </c>
    </row>
    <row r="331" spans="1:9" ht="12.75">
      <c r="A331" s="12"/>
      <c r="B331" s="28" t="s">
        <v>570</v>
      </c>
      <c r="C331" s="29" t="s">
        <v>490</v>
      </c>
      <c r="D331" s="13" t="s">
        <v>10</v>
      </c>
      <c r="E331" s="30">
        <v>6</v>
      </c>
      <c r="F331" s="31">
        <v>22.5</v>
      </c>
      <c r="G331" s="49">
        <f t="shared" si="37"/>
        <v>7.874999999999999</v>
      </c>
      <c r="H331" s="16">
        <f t="shared" si="38"/>
        <v>30.375</v>
      </c>
      <c r="I331" s="59">
        <f t="shared" si="39"/>
        <v>182.25</v>
      </c>
    </row>
    <row r="332" spans="1:9" ht="12.75">
      <c r="A332" s="12"/>
      <c r="B332" s="28" t="s">
        <v>571</v>
      </c>
      <c r="C332" s="29" t="s">
        <v>491</v>
      </c>
      <c r="D332" s="13" t="s">
        <v>10</v>
      </c>
      <c r="E332" s="30">
        <v>3</v>
      </c>
      <c r="F332" s="31">
        <v>6.5</v>
      </c>
      <c r="G332" s="49">
        <f t="shared" si="37"/>
        <v>2.275</v>
      </c>
      <c r="H332" s="16">
        <f t="shared" si="38"/>
        <v>8.775</v>
      </c>
      <c r="I332" s="59">
        <f t="shared" si="39"/>
        <v>26.325000000000003</v>
      </c>
    </row>
    <row r="333" spans="1:9" ht="12.75">
      <c r="A333" s="12"/>
      <c r="B333" s="28" t="s">
        <v>572</v>
      </c>
      <c r="C333" s="29" t="s">
        <v>31</v>
      </c>
      <c r="D333" s="13" t="s">
        <v>10</v>
      </c>
      <c r="E333" s="30">
        <v>3</v>
      </c>
      <c r="F333" s="31">
        <v>2.53</v>
      </c>
      <c r="G333" s="49">
        <f t="shared" si="37"/>
        <v>0.8854999999999998</v>
      </c>
      <c r="H333" s="16">
        <f t="shared" si="38"/>
        <v>3.4154999999999998</v>
      </c>
      <c r="I333" s="59">
        <f t="shared" si="39"/>
        <v>10.2465</v>
      </c>
    </row>
    <row r="334" spans="1:9" ht="12.75">
      <c r="A334" s="12"/>
      <c r="B334" s="28" t="s">
        <v>573</v>
      </c>
      <c r="C334" s="29" t="s">
        <v>63</v>
      </c>
      <c r="D334" s="13" t="s">
        <v>10</v>
      </c>
      <c r="E334" s="30">
        <v>2</v>
      </c>
      <c r="F334" s="31">
        <v>6.47</v>
      </c>
      <c r="G334" s="49">
        <f t="shared" si="37"/>
        <v>2.2645</v>
      </c>
      <c r="H334" s="16">
        <f t="shared" si="38"/>
        <v>8.7345</v>
      </c>
      <c r="I334" s="59">
        <f t="shared" si="39"/>
        <v>17.469</v>
      </c>
    </row>
    <row r="335" spans="1:9" ht="12.75">
      <c r="A335" s="12"/>
      <c r="B335" s="28" t="s">
        <v>574</v>
      </c>
      <c r="C335" s="29" t="s">
        <v>32</v>
      </c>
      <c r="D335" s="13" t="s">
        <v>10</v>
      </c>
      <c r="E335" s="30">
        <v>1</v>
      </c>
      <c r="F335" s="31">
        <v>1.9</v>
      </c>
      <c r="G335" s="49">
        <f t="shared" si="37"/>
        <v>0.6649999999999999</v>
      </c>
      <c r="H335" s="16">
        <f t="shared" si="38"/>
        <v>2.565</v>
      </c>
      <c r="I335" s="59">
        <f t="shared" si="39"/>
        <v>2.565</v>
      </c>
    </row>
    <row r="336" spans="1:9" ht="12.75">
      <c r="A336" s="12"/>
      <c r="B336" s="28" t="s">
        <v>575</v>
      </c>
      <c r="C336" s="29" t="s">
        <v>33</v>
      </c>
      <c r="D336" s="13" t="s">
        <v>10</v>
      </c>
      <c r="E336" s="30">
        <v>1</v>
      </c>
      <c r="F336" s="31">
        <v>1.67</v>
      </c>
      <c r="G336" s="49">
        <f t="shared" si="37"/>
        <v>0.5844999999999999</v>
      </c>
      <c r="H336" s="16">
        <f t="shared" si="38"/>
        <v>2.2544999999999997</v>
      </c>
      <c r="I336" s="59">
        <f t="shared" si="39"/>
        <v>2.2544999999999997</v>
      </c>
    </row>
    <row r="337" spans="1:9" ht="12.75">
      <c r="A337" s="12"/>
      <c r="B337" s="28" t="s">
        <v>576</v>
      </c>
      <c r="C337" s="29" t="s">
        <v>492</v>
      </c>
      <c r="D337" s="13" t="s">
        <v>10</v>
      </c>
      <c r="E337" s="30">
        <v>28</v>
      </c>
      <c r="F337" s="31">
        <v>0.94</v>
      </c>
      <c r="G337" s="49">
        <f t="shared" si="37"/>
        <v>0.32899999999999996</v>
      </c>
      <c r="H337" s="16">
        <f t="shared" si="38"/>
        <v>1.269</v>
      </c>
      <c r="I337" s="59">
        <f t="shared" si="39"/>
        <v>35.532</v>
      </c>
    </row>
    <row r="338" spans="1:9" ht="12.75">
      <c r="A338" s="12"/>
      <c r="B338" s="28" t="s">
        <v>577</v>
      </c>
      <c r="C338" s="29" t="s">
        <v>35</v>
      </c>
      <c r="D338" s="13" t="s">
        <v>10</v>
      </c>
      <c r="E338" s="30">
        <v>2</v>
      </c>
      <c r="F338" s="31">
        <v>0.82</v>
      </c>
      <c r="G338" s="49">
        <f t="shared" si="37"/>
        <v>0.287</v>
      </c>
      <c r="H338" s="16">
        <f t="shared" si="38"/>
        <v>1.107</v>
      </c>
      <c r="I338" s="59">
        <f t="shared" si="39"/>
        <v>2.214</v>
      </c>
    </row>
    <row r="339" spans="1:9" ht="12.75">
      <c r="A339" s="12"/>
      <c r="B339" s="28" t="s">
        <v>578</v>
      </c>
      <c r="C339" s="29" t="s">
        <v>36</v>
      </c>
      <c r="D339" s="13" t="s">
        <v>10</v>
      </c>
      <c r="E339" s="30">
        <v>3</v>
      </c>
      <c r="F339" s="31">
        <v>0.8</v>
      </c>
      <c r="G339" s="49">
        <f t="shared" si="37"/>
        <v>0.27999999999999997</v>
      </c>
      <c r="H339" s="16">
        <f t="shared" si="38"/>
        <v>1.08</v>
      </c>
      <c r="I339" s="59">
        <f t="shared" si="39"/>
        <v>3.24</v>
      </c>
    </row>
    <row r="340" spans="1:9" ht="12.75">
      <c r="A340" s="12"/>
      <c r="B340" s="28" t="s">
        <v>579</v>
      </c>
      <c r="C340" s="29" t="s">
        <v>493</v>
      </c>
      <c r="D340" s="13" t="s">
        <v>10</v>
      </c>
      <c r="E340" s="30">
        <v>54</v>
      </c>
      <c r="F340" s="31">
        <v>5.4</v>
      </c>
      <c r="G340" s="49">
        <f t="shared" si="37"/>
        <v>1.89</v>
      </c>
      <c r="H340" s="16">
        <f t="shared" si="38"/>
        <v>7.29</v>
      </c>
      <c r="I340" s="59">
        <f t="shared" si="39"/>
        <v>393.66</v>
      </c>
    </row>
    <row r="341" spans="1:9" ht="12.75">
      <c r="A341" s="12"/>
      <c r="B341" s="28" t="s">
        <v>580</v>
      </c>
      <c r="C341" s="29" t="s">
        <v>19</v>
      </c>
      <c r="D341" s="13" t="s">
        <v>10</v>
      </c>
      <c r="E341" s="30">
        <v>54</v>
      </c>
      <c r="F341" s="31">
        <v>4.2</v>
      </c>
      <c r="G341" s="49">
        <f t="shared" si="37"/>
        <v>1.47</v>
      </c>
      <c r="H341" s="16">
        <f t="shared" si="38"/>
        <v>5.67</v>
      </c>
      <c r="I341" s="59">
        <f t="shared" si="39"/>
        <v>306.18</v>
      </c>
    </row>
    <row r="342" spans="1:9" ht="12.75">
      <c r="A342" s="12"/>
      <c r="B342" s="28" t="s">
        <v>581</v>
      </c>
      <c r="C342" s="29" t="s">
        <v>20</v>
      </c>
      <c r="D342" s="13" t="s">
        <v>10</v>
      </c>
      <c r="E342" s="30">
        <v>216</v>
      </c>
      <c r="F342" s="31">
        <v>0.36</v>
      </c>
      <c r="G342" s="49">
        <f t="shared" si="37"/>
        <v>0.126</v>
      </c>
      <c r="H342" s="16">
        <f t="shared" si="38"/>
        <v>0.486</v>
      </c>
      <c r="I342" s="59">
        <f t="shared" si="39"/>
        <v>104.976</v>
      </c>
    </row>
    <row r="343" spans="1:9" ht="12.75">
      <c r="A343" s="12"/>
      <c r="B343" s="28" t="s">
        <v>582</v>
      </c>
      <c r="C343" s="29" t="s">
        <v>21</v>
      </c>
      <c r="D343" s="13" t="s">
        <v>10</v>
      </c>
      <c r="E343" s="30">
        <v>216</v>
      </c>
      <c r="F343" s="31">
        <v>0.16</v>
      </c>
      <c r="G343" s="49">
        <f t="shared" si="37"/>
        <v>0.055999999999999994</v>
      </c>
      <c r="H343" s="16">
        <f t="shared" si="38"/>
        <v>0.216</v>
      </c>
      <c r="I343" s="59">
        <f t="shared" si="39"/>
        <v>46.656</v>
      </c>
    </row>
    <row r="344" spans="1:9" ht="12.75">
      <c r="A344" s="12"/>
      <c r="B344" s="28" t="s">
        <v>583</v>
      </c>
      <c r="C344" s="29" t="s">
        <v>22</v>
      </c>
      <c r="D344" s="13" t="s">
        <v>10</v>
      </c>
      <c r="E344" s="30">
        <v>54</v>
      </c>
      <c r="F344" s="31">
        <v>1.7</v>
      </c>
      <c r="G344" s="49">
        <f t="shared" si="37"/>
        <v>0.595</v>
      </c>
      <c r="H344" s="16">
        <f t="shared" si="38"/>
        <v>2.295</v>
      </c>
      <c r="I344" s="59">
        <f t="shared" si="39"/>
        <v>123.92999999999999</v>
      </c>
    </row>
    <row r="345" spans="1:9" ht="12.75">
      <c r="A345" s="12"/>
      <c r="B345" s="28"/>
      <c r="C345" s="29"/>
      <c r="D345" s="13"/>
      <c r="E345" s="30"/>
      <c r="F345" s="31"/>
      <c r="G345" s="49">
        <f t="shared" si="37"/>
        <v>0</v>
      </c>
      <c r="H345" s="16">
        <f t="shared" si="38"/>
        <v>0</v>
      </c>
      <c r="I345" s="59">
        <f t="shared" si="39"/>
        <v>0</v>
      </c>
    </row>
    <row r="346" spans="1:9" ht="14.25">
      <c r="A346" s="17" t="s">
        <v>584</v>
      </c>
      <c r="B346" s="44"/>
      <c r="C346" s="68" t="s">
        <v>81</v>
      </c>
      <c r="D346" s="22"/>
      <c r="E346" s="69"/>
      <c r="F346" s="70"/>
      <c r="G346" s="52">
        <f t="shared" si="37"/>
        <v>0</v>
      </c>
      <c r="H346" s="25">
        <f t="shared" si="38"/>
        <v>0</v>
      </c>
      <c r="I346" s="80">
        <f>SUM(I347:I350)</f>
        <v>6022.62</v>
      </c>
    </row>
    <row r="347" spans="1:9" ht="12.75">
      <c r="A347" s="12"/>
      <c r="B347" s="28" t="s">
        <v>585</v>
      </c>
      <c r="C347" s="29" t="s">
        <v>494</v>
      </c>
      <c r="D347" s="13" t="s">
        <v>9</v>
      </c>
      <c r="E347" s="30">
        <v>80</v>
      </c>
      <c r="F347" s="31">
        <v>5.5</v>
      </c>
      <c r="G347" s="49">
        <f t="shared" si="37"/>
        <v>1.9249999999999998</v>
      </c>
      <c r="H347" s="16">
        <f t="shared" si="38"/>
        <v>7.425</v>
      </c>
      <c r="I347" s="59">
        <f t="shared" si="39"/>
        <v>594</v>
      </c>
    </row>
    <row r="348" spans="1:9" ht="12.75">
      <c r="A348" s="12"/>
      <c r="B348" s="28" t="s">
        <v>586</v>
      </c>
      <c r="C348" s="29" t="s">
        <v>495</v>
      </c>
      <c r="D348" s="13" t="s">
        <v>9</v>
      </c>
      <c r="E348" s="30">
        <v>80</v>
      </c>
      <c r="F348" s="31">
        <v>3.65</v>
      </c>
      <c r="G348" s="49">
        <f t="shared" si="37"/>
        <v>1.2774999999999999</v>
      </c>
      <c r="H348" s="16">
        <f t="shared" si="38"/>
        <v>4.9275</v>
      </c>
      <c r="I348" s="59">
        <f t="shared" si="39"/>
        <v>394.20000000000005</v>
      </c>
    </row>
    <row r="349" spans="1:9" ht="12.75">
      <c r="A349" s="12"/>
      <c r="B349" s="28" t="s">
        <v>587</v>
      </c>
      <c r="C349" s="29" t="s">
        <v>496</v>
      </c>
      <c r="D349" s="13" t="s">
        <v>9</v>
      </c>
      <c r="E349" s="30">
        <v>700</v>
      </c>
      <c r="F349" s="31">
        <v>3.35</v>
      </c>
      <c r="G349" s="49">
        <f t="shared" si="37"/>
        <v>1.1724999999999999</v>
      </c>
      <c r="H349" s="16">
        <f t="shared" si="38"/>
        <v>4.5225</v>
      </c>
      <c r="I349" s="59">
        <f t="shared" si="39"/>
        <v>3165.75</v>
      </c>
    </row>
    <row r="350" spans="1:9" ht="12.75">
      <c r="A350" s="12"/>
      <c r="B350" s="28" t="s">
        <v>588</v>
      </c>
      <c r="C350" s="29" t="s">
        <v>497</v>
      </c>
      <c r="D350" s="13" t="s">
        <v>9</v>
      </c>
      <c r="E350" s="30">
        <v>180</v>
      </c>
      <c r="F350" s="31">
        <v>7.69</v>
      </c>
      <c r="G350" s="49">
        <f t="shared" si="37"/>
        <v>2.6915</v>
      </c>
      <c r="H350" s="16">
        <f t="shared" si="38"/>
        <v>10.3815</v>
      </c>
      <c r="I350" s="59">
        <f t="shared" si="39"/>
        <v>1868.67</v>
      </c>
    </row>
    <row r="351" spans="1:9" ht="12.75">
      <c r="A351" s="12"/>
      <c r="B351" s="28"/>
      <c r="C351" s="29"/>
      <c r="D351" s="13"/>
      <c r="E351" s="30"/>
      <c r="F351" s="31"/>
      <c r="G351" s="31"/>
      <c r="H351" s="16">
        <f>G351+F351</f>
        <v>0</v>
      </c>
      <c r="I351" s="59">
        <f>H351*E351</f>
        <v>0</v>
      </c>
    </row>
    <row r="352" ht="13.5" thickBot="1"/>
    <row r="353" spans="5:9" ht="13.5" thickBot="1">
      <c r="E353" s="3" t="s">
        <v>627</v>
      </c>
      <c r="F353" s="5"/>
      <c r="G353" s="5"/>
      <c r="H353" s="6"/>
      <c r="I353" s="7">
        <f>+I303+I273+I240+I11</f>
        <v>714198.3547250002</v>
      </c>
    </row>
    <row r="354" spans="5:9" ht="13.5" thickBot="1">
      <c r="E354" s="3" t="s">
        <v>628</v>
      </c>
      <c r="F354" s="5"/>
      <c r="G354" s="5"/>
      <c r="H354" s="6"/>
      <c r="I354" s="7">
        <f>I353*0.25</f>
        <v>178549.58868125005</v>
      </c>
    </row>
    <row r="355" spans="5:12" ht="13.5" thickBot="1">
      <c r="E355" s="3" t="s">
        <v>629</v>
      </c>
      <c r="F355" s="5"/>
      <c r="G355" s="5"/>
      <c r="H355" s="6"/>
      <c r="I355" s="7">
        <f>I353+I354</f>
        <v>892747.9434062503</v>
      </c>
      <c r="K355" s="119"/>
      <c r="L355" s="119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</sheetData>
  <sheetProtection/>
  <mergeCells count="8">
    <mergeCell ref="K355:L355"/>
    <mergeCell ref="A8:I8"/>
    <mergeCell ref="A6:I7"/>
    <mergeCell ref="A1:I1"/>
    <mergeCell ref="A2:B2"/>
    <mergeCell ref="A3:B3"/>
    <mergeCell ref="A4:B4"/>
    <mergeCell ref="A5:B5"/>
  </mergeCell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Materiais de Projeto</dc:title>
  <dc:subject/>
  <dc:creator>Schoen</dc:creator>
  <cp:keywords/>
  <dc:description/>
  <cp:lastModifiedBy>Rodrigo Becker</cp:lastModifiedBy>
  <cp:lastPrinted>2020-01-16T18:55:09Z</cp:lastPrinted>
  <dcterms:created xsi:type="dcterms:W3CDTF">2004-07-20T18:15:38Z</dcterms:created>
  <dcterms:modified xsi:type="dcterms:W3CDTF">2020-01-16T18:55:27Z</dcterms:modified>
  <cp:category/>
  <cp:version/>
  <cp:contentType/>
  <cp:contentStatus/>
  <cp:revision>1</cp:revision>
</cp:coreProperties>
</file>