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tabRatio="711" activeTab="0"/>
  </bookViews>
  <sheets>
    <sheet name="Planilha Orçamentária" sheetId="1" r:id="rId1"/>
    <sheet name="Memorial Quantitativo" sheetId="2" r:id="rId2"/>
    <sheet name="Composição de Preço" sheetId="3" r:id="rId3"/>
    <sheet name="BDI" sheetId="4" r:id="rId4"/>
    <sheet name="Cronograma" sheetId="5" r:id="rId5"/>
  </sheets>
  <definedNames>
    <definedName name="_xlnm._FilterDatabase" localSheetId="0" hidden="1">'Planilha Orçamentária'!$A$1:$I$612</definedName>
    <definedName name="_xlnm.Print_Titles" localSheetId="2">'Composição de Preço'!$1:$7</definedName>
    <definedName name="_xlnm.Print_Titles" localSheetId="1">'Memorial Quantitativo'!$1:$8</definedName>
    <definedName name="_xlnm.Print_Titles" localSheetId="0">'Planilha Orçamentária'!$1:$8</definedName>
  </definedNames>
  <calcPr fullCalcOnLoad="1"/>
</workbook>
</file>

<file path=xl/sharedStrings.xml><?xml version="1.0" encoding="utf-8"?>
<sst xmlns="http://schemas.openxmlformats.org/spreadsheetml/2006/main" count="314" uniqueCount="148">
  <si>
    <t>M2</t>
  </si>
  <si>
    <t>REFERÊNCIA</t>
  </si>
  <si>
    <t>UND</t>
  </si>
  <si>
    <t>PLANILHA ORÇAMENTÁRIA ESTIMATIVA</t>
  </si>
  <si>
    <t>TOTAL DO SUBITEM</t>
  </si>
  <si>
    <t>ITEM</t>
  </si>
  <si>
    <t>CÓDIGO</t>
  </si>
  <si>
    <t>DESCRIÇÃO</t>
  </si>
  <si>
    <t>UNIDADE</t>
  </si>
  <si>
    <t>QUANTIDADE</t>
  </si>
  <si>
    <t>CUSTO UNITÁRIO</t>
  </si>
  <si>
    <t>PREÇO UNITÁRIO</t>
  </si>
  <si>
    <t>PREÇO TOTAL</t>
  </si>
  <si>
    <t>TOTAL DO ITEM</t>
  </si>
  <si>
    <t>MEMORIAL QUANTITATIVO</t>
  </si>
  <si>
    <t>QTDE</t>
  </si>
  <si>
    <t>DIAM</t>
  </si>
  <si>
    <t>COMP</t>
  </si>
  <si>
    <t>QUANT</t>
  </si>
  <si>
    <t>LARG</t>
  </si>
  <si>
    <t>ALT</t>
  </si>
  <si>
    <t>TOTAL</t>
  </si>
  <si>
    <t>COMPOSIÇÃO DE PREÇO UNITÁRIA</t>
  </si>
  <si>
    <t>COMP01</t>
  </si>
  <si>
    <t>ADMISTRAÇÃO LOCAL</t>
  </si>
  <si>
    <t>MÊS</t>
  </si>
  <si>
    <t>CUSTO TOTAL</t>
  </si>
  <si>
    <t>1.1.1</t>
  </si>
  <si>
    <t>COMP02</t>
  </si>
  <si>
    <t>1</t>
  </si>
  <si>
    <t>ADMINISTRAÇÃO GERAL</t>
  </si>
  <si>
    <t>1.1</t>
  </si>
  <si>
    <t>2.1</t>
  </si>
  <si>
    <t>2</t>
  </si>
  <si>
    <t>6.1</t>
  </si>
  <si>
    <t>6.2</t>
  </si>
  <si>
    <t>6.3</t>
  </si>
  <si>
    <t>6.4</t>
  </si>
  <si>
    <t xml:space="preserve">SERVIÇOS PRELIMINARES E CANTEIRO DE OBRAS </t>
  </si>
  <si>
    <t>COBERTURA</t>
  </si>
  <si>
    <t>VB</t>
  </si>
  <si>
    <t>MOBILIZAÇÃO DE EQUIPAMENTOS</t>
  </si>
  <si>
    <t>1 QUARTIL</t>
  </si>
  <si>
    <t>MÉDIO</t>
  </si>
  <si>
    <t>3 QUARTIL</t>
  </si>
  <si>
    <t>VALOR ADOTADO</t>
  </si>
  <si>
    <t>Taxa de Administração Central (AC)</t>
  </si>
  <si>
    <t>Taxa de Seguro e Garantia (S + G)</t>
  </si>
  <si>
    <t>Taxa de Risco (R)</t>
  </si>
  <si>
    <t>Taxa de Despesas Financeiras (DF)</t>
  </si>
  <si>
    <t>Taxa de Lucro/Remuneração (L)</t>
  </si>
  <si>
    <t>PIS</t>
  </si>
  <si>
    <t>COFINS</t>
  </si>
  <si>
    <t>ISS</t>
  </si>
  <si>
    <t>CPRB</t>
  </si>
  <si>
    <r>
      <t>Taxa de Tributos (</t>
    </r>
    <r>
      <rPr>
        <i/>
        <sz val="8"/>
        <color indexed="8"/>
        <rFont val="Arial"/>
        <family val="2"/>
      </rPr>
      <t>I</t>
    </r>
    <r>
      <rPr>
        <sz val="8"/>
        <color indexed="8"/>
        <rFont val="Arial"/>
        <family val="2"/>
      </rPr>
      <t>)</t>
    </r>
  </si>
  <si>
    <r>
      <t>BDI = ((1+AC+S+R+G) x (1+DF) x (1+L)) / (1(1-</t>
    </r>
    <r>
      <rPr>
        <i/>
        <sz val="8"/>
        <color indexed="8"/>
        <rFont val="Arial"/>
        <family val="2"/>
      </rPr>
      <t>I</t>
    </r>
    <r>
      <rPr>
        <sz val="8"/>
        <color indexed="8"/>
        <rFont val="Arial"/>
        <family val="2"/>
      </rPr>
      <t>) - 1</t>
    </r>
  </si>
  <si>
    <t>BDI = ((1+4,01+0,4+0,56) x (1+1,11) x (1+7,3)) / (1-6,65))-1</t>
  </si>
  <si>
    <t>BDI ADOTADO 22%</t>
  </si>
  <si>
    <t>2.1.1</t>
  </si>
  <si>
    <t>2.1.2</t>
  </si>
  <si>
    <t>AREA</t>
  </si>
  <si>
    <t>OBRA:</t>
  </si>
  <si>
    <t>CLIENTE:</t>
  </si>
  <si>
    <t>CPF/CNPJ:</t>
  </si>
  <si>
    <t>LOCALIZAÇÃO:</t>
  </si>
  <si>
    <t>DATA BASE:</t>
  </si>
  <si>
    <t>BDI:</t>
  </si>
  <si>
    <t>BDI</t>
  </si>
  <si>
    <t>SINAPI COMPOSIÇÕES</t>
  </si>
  <si>
    <t>SINAPI INSUMOS</t>
  </si>
  <si>
    <t>COMPOSIÇÕES</t>
  </si>
  <si>
    <t>ADMINISTRAÇÃO LOCAL</t>
  </si>
  <si>
    <t>PLACA DE OBRA (PARA CONSTRUCAO CIVIL) EM CHAPA GALVANIZADA *N. 22*, ADESIVADA, DE *2,0 X 1,125* M</t>
  </si>
  <si>
    <t>Duração da obra</t>
  </si>
  <si>
    <t>Placa de obra</t>
  </si>
  <si>
    <t>Mobilização</t>
  </si>
  <si>
    <t>EQUIPE DE CONDUÇÃO DE OBRAS</t>
  </si>
  <si>
    <t>ENGENHEIRO CIVIL DE OBRA JUNIOR COM ENCARGOS COMPLEMENTARES</t>
  </si>
  <si>
    <t>H</t>
  </si>
  <si>
    <t>ENCARREGADO GERAL COM ENCARGOS COMPLEMENTARES</t>
  </si>
  <si>
    <t>LOCOMOÇÃO DE PESSOAL ADMINISTRATIVO</t>
  </si>
  <si>
    <t>SICRO</t>
  </si>
  <si>
    <t>E9093</t>
  </si>
  <si>
    <t>VEÍCULO LEVE - 53 KW (SEM MOTORISTA)</t>
  </si>
  <si>
    <t>SERVIÇOS DE APOIO ESTRATÉGICO E LOGÍSTICA DA OBRA</t>
  </si>
  <si>
    <t>TÉCNICO DE LABORATÓRIO COM ENCARGOS COMPLEMENTARES</t>
  </si>
  <si>
    <t>AUXILIAR DE LABORATÓRIO COM ENCARGOS COMPLEMENTARES</t>
  </si>
  <si>
    <t>VEÍCULOS DE PRODUÇÃO</t>
  </si>
  <si>
    <t>E9506</t>
  </si>
  <si>
    <t>CAMINHÃO BASCULANTE COM CAPACIDADE DE 6 M³ - 136 KW</t>
  </si>
  <si>
    <t>HxUND</t>
  </si>
  <si>
    <t>EQUIPAMENTOS DE GRANDE PORTE</t>
  </si>
  <si>
    <t>E9665</t>
  </si>
  <si>
    <t>CAVALO MECÂNICO COM SEMIRREBOQUE COM CAPACIDADE DE 22 T - 240 KW</t>
  </si>
  <si>
    <t>E9540</t>
  </si>
  <si>
    <t>Trator de esteiras com lâmina - 112 kW</t>
  </si>
  <si>
    <t>E9526</t>
  </si>
  <si>
    <t>Retroescavadeira de pneus - 58 kW</t>
  </si>
  <si>
    <t>E9017</t>
  </si>
  <si>
    <t>Escavadeira hidráulica sobre esteira com capacidade de 0,4 m³ - 64 kW</t>
  </si>
  <si>
    <t>KG</t>
  </si>
  <si>
    <t>COMPLEXO ESPORTIVO DE TIMBÓ</t>
  </si>
  <si>
    <t>FUNDAÇÃO MUNICIPAL DE ESPORTES DE TIMBÓ</t>
  </si>
  <si>
    <t>86.843.596/0001-07</t>
  </si>
  <si>
    <t>RUA GUSTAVO PISKE - TIMBÓ/SC</t>
  </si>
  <si>
    <t>TELHAMENTO COM TELHA METÁLICA TERMOACÚSTICA E = 30 MM, COM ATÉ 2 ÁGUAS, INCLUSO IÇAMENTO. AF_07/2019</t>
  </si>
  <si>
    <t>ESTRUTURA</t>
  </si>
  <si>
    <t>Telhas sanduíches - Cobertura</t>
  </si>
  <si>
    <t>TOTAL GERAL</t>
  </si>
  <si>
    <t>REFERÊNCIAS</t>
  </si>
  <si>
    <t>ESTRUTURA TRELIÇADA DE COBERTURA, TIPO FINK, COM LIGAÇÕES PARAFUSADAS, INCLUSOS PERFIS METÁLICOS, CHAPAS METÁLICAS, MÃO DE OBRA E TRANSPORTE COM GUINDASTE - FORNECIMENTO E INSTALAÇÃO. AF_01/2020_P</t>
  </si>
  <si>
    <t>Estrutura metálica para cobertura - 20kg/m²</t>
  </si>
  <si>
    <t>1.1.2</t>
  </si>
  <si>
    <t>1.1.3</t>
  </si>
  <si>
    <t>DEMOLIÇÃO</t>
  </si>
  <si>
    <t>DEMOLIÇÕES E REMOÇÕES</t>
  </si>
  <si>
    <t>3</t>
  </si>
  <si>
    <t>3.1</t>
  </si>
  <si>
    <t>3.1.1</t>
  </si>
  <si>
    <t>3.1.2</t>
  </si>
  <si>
    <t>REMOÇÃO DE TELHAS DE FIBROCIMENTO, METÁLICA E CERÂMICA, DE FORMA MECANIZADA, COM USO DE GUINDASTE, SEM REAPROVEITAMENTO. AF_12/2017</t>
  </si>
  <si>
    <t>REMOÇÃO DE TRAMA METÁLICA PARA COBERTURA, DE FORMA MANUAL, SEM REAPROVEITAMENTO. AF_12/2017</t>
  </si>
  <si>
    <t>Remoção de telhas</t>
  </si>
  <si>
    <t>Remoção de estrutura metálica para cobertura</t>
  </si>
  <si>
    <t>COMP03</t>
  </si>
  <si>
    <t>AUXILIAR DE ELETRICISTA COM ENCARGOS COMPLEMENTARES</t>
  </si>
  <si>
    <t>ELETRICISTA COM ENCARGOS COMPLEMENTARES</t>
  </si>
  <si>
    <t>LOCAÇÃO DE ANDAIME</t>
  </si>
  <si>
    <t>D</t>
  </si>
  <si>
    <t>DALLAS LOCAÇÕES</t>
  </si>
  <si>
    <t>2.1.3</t>
  </si>
  <si>
    <t>REMOÇÃO DE LUMINÁRIAS, DE FORMA MANUAL, SEM REAPROVEITAMENTO. AF_12/20</t>
  </si>
  <si>
    <t>REMOÇÃO DE LUMINÁRIAS COM REAPROVEITAMENTO</t>
  </si>
  <si>
    <t>Remoção Luminárias</t>
  </si>
  <si>
    <t>ABRIL/2021</t>
  </si>
  <si>
    <t>SICRO SC - Não Desonerado: outubro/2020</t>
  </si>
  <si>
    <t>SINAPI SC - Não Desonerado: abril/2021</t>
  </si>
  <si>
    <t>CRONOGRAMA FÍSICO-FINANCEIRO</t>
  </si>
  <si>
    <t>VALOR</t>
  </si>
  <si>
    <t>MÊS 01</t>
  </si>
  <si>
    <t>MÊS 02</t>
  </si>
  <si>
    <t>TOTAL ACUMULADO</t>
  </si>
  <si>
    <t>SERVIÇOS PRELIMINARES E CANTEIRO DE OBRAS</t>
  </si>
  <si>
    <t>TOTAL PARCIAL</t>
  </si>
  <si>
    <t>MÊS 03</t>
  </si>
  <si>
    <t>MÊS 04</t>
  </si>
  <si>
    <t>MÊS 05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</si>
</sst>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0.000"/>
  </numFmts>
  <fonts count="48">
    <font>
      <sz val="11"/>
      <color theme="1"/>
      <name val="Arial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Calibri"/>
      <family val="2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b/>
      <sz val="11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/>
      <top style="thin">
        <color rgb="FF000000"/>
      </top>
      <bottom/>
    </border>
    <border>
      <left style="medium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8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64" fontId="43" fillId="0" borderId="0" xfId="44" applyFont="1" applyAlignment="1">
      <alignment/>
    </xf>
    <xf numFmtId="164" fontId="44" fillId="33" borderId="11" xfId="44" applyFont="1" applyFill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3" fillId="0" borderId="12" xfId="0" applyFont="1" applyBorder="1" applyAlignment="1">
      <alignment/>
    </xf>
    <xf numFmtId="164" fontId="43" fillId="0" borderId="12" xfId="44" applyFont="1" applyBorder="1" applyAlignment="1">
      <alignment/>
    </xf>
    <xf numFmtId="0" fontId="44" fillId="33" borderId="11" xfId="0" applyFont="1" applyFill="1" applyBorder="1" applyAlignment="1">
      <alignment horizontal="center" vertical="center"/>
    </xf>
    <xf numFmtId="49" fontId="44" fillId="33" borderId="13" xfId="0" applyNumberFormat="1" applyFont="1" applyFill="1" applyBorder="1" applyAlignment="1">
      <alignment horizontal="center" vertical="center"/>
    </xf>
    <xf numFmtId="164" fontId="44" fillId="33" borderId="14" xfId="44" applyFont="1" applyFill="1" applyBorder="1" applyAlignment="1">
      <alignment horizontal="center" vertical="center"/>
    </xf>
    <xf numFmtId="49" fontId="44" fillId="34" borderId="13" xfId="0" applyNumberFormat="1" applyFont="1" applyFill="1" applyBorder="1" applyAlignment="1">
      <alignment horizontal="center" vertical="center"/>
    </xf>
    <xf numFmtId="49" fontId="44" fillId="34" borderId="11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center"/>
    </xf>
    <xf numFmtId="49" fontId="43" fillId="0" borderId="15" xfId="0" applyNumberFormat="1" applyFont="1" applyBorder="1" applyAlignment="1">
      <alignment horizontal="center" vertical="center"/>
    </xf>
    <xf numFmtId="0" fontId="43" fillId="0" borderId="12" xfId="0" applyFont="1" applyBorder="1" applyAlignment="1">
      <alignment horizontal="center"/>
    </xf>
    <xf numFmtId="0" fontId="43" fillId="0" borderId="11" xfId="0" applyFont="1" applyBorder="1" applyAlignment="1">
      <alignment/>
    </xf>
    <xf numFmtId="0" fontId="43" fillId="0" borderId="13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0" fontId="43" fillId="0" borderId="0" xfId="0" applyFont="1" applyAlignment="1">
      <alignment vertical="center"/>
    </xf>
    <xf numFmtId="0" fontId="43" fillId="0" borderId="11" xfId="0" applyFont="1" applyBorder="1" applyAlignment="1">
      <alignment vertical="center"/>
    </xf>
    <xf numFmtId="164" fontId="43" fillId="0" borderId="0" xfId="44" applyFont="1" applyAlignment="1">
      <alignment vertical="center"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5" fillId="35" borderId="11" xfId="0" applyFont="1" applyFill="1" applyBorder="1" applyAlignment="1">
      <alignment/>
    </xf>
    <xf numFmtId="0" fontId="43" fillId="0" borderId="11" xfId="0" applyFont="1" applyBorder="1" applyAlignment="1">
      <alignment horizontal="left" vertical="center" wrapText="1"/>
    </xf>
    <xf numFmtId="164" fontId="43" fillId="0" borderId="11" xfId="44" applyFont="1" applyBorder="1" applyAlignment="1">
      <alignment horizontal="center" vertical="center"/>
    </xf>
    <xf numFmtId="0" fontId="5" fillId="36" borderId="11" xfId="0" applyFont="1" applyFill="1" applyBorder="1" applyAlignment="1">
      <alignment/>
    </xf>
    <xf numFmtId="0" fontId="43" fillId="0" borderId="18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/>
    </xf>
    <xf numFmtId="165" fontId="43" fillId="0" borderId="11" xfId="0" applyNumberFormat="1" applyFont="1" applyBorder="1" applyAlignment="1">
      <alignment horizontal="center" vertical="center"/>
    </xf>
    <xf numFmtId="164" fontId="43" fillId="0" borderId="14" xfId="44" applyFont="1" applyBorder="1" applyAlignment="1">
      <alignment horizontal="center" vertical="center"/>
    </xf>
    <xf numFmtId="164" fontId="44" fillId="34" borderId="11" xfId="44" applyFont="1" applyFill="1" applyBorder="1" applyAlignment="1">
      <alignment horizontal="center" vertical="center"/>
    </xf>
    <xf numFmtId="164" fontId="43" fillId="0" borderId="0" xfId="44" applyFont="1" applyAlignment="1">
      <alignment horizontal="center" vertical="center"/>
    </xf>
    <xf numFmtId="164" fontId="44" fillId="34" borderId="14" xfId="44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/>
    </xf>
    <xf numFmtId="0" fontId="45" fillId="0" borderId="11" xfId="0" applyFont="1" applyBorder="1" applyAlignment="1">
      <alignment/>
    </xf>
    <xf numFmtId="2" fontId="5" fillId="36" borderId="11" xfId="0" applyNumberFormat="1" applyFont="1" applyFill="1" applyBorder="1" applyAlignment="1">
      <alignment horizontal="center" vertical="center"/>
    </xf>
    <xf numFmtId="2" fontId="5" fillId="35" borderId="11" xfId="0" applyNumberFormat="1" applyFont="1" applyFill="1" applyBorder="1" applyAlignment="1">
      <alignment horizontal="center" vertical="center"/>
    </xf>
    <xf numFmtId="2" fontId="43" fillId="0" borderId="14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2" fontId="45" fillId="0" borderId="11" xfId="0" applyNumberFormat="1" applyFont="1" applyBorder="1" applyAlignment="1">
      <alignment horizontal="center" vertical="center"/>
    </xf>
    <xf numFmtId="2" fontId="45" fillId="0" borderId="14" xfId="0" applyNumberFormat="1" applyFont="1" applyBorder="1" applyAlignment="1">
      <alignment horizontal="center" vertical="center"/>
    </xf>
    <xf numFmtId="0" fontId="45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164" fontId="43" fillId="0" borderId="14" xfId="44" applyFont="1" applyBorder="1" applyAlignment="1">
      <alignment vertical="center"/>
    </xf>
    <xf numFmtId="164" fontId="43" fillId="0" borderId="16" xfId="44" applyFont="1" applyBorder="1" applyAlignment="1">
      <alignment vertical="center"/>
    </xf>
    <xf numFmtId="164" fontId="43" fillId="0" borderId="19" xfId="44" applyFont="1" applyBorder="1" applyAlignment="1">
      <alignment vertical="center"/>
    </xf>
    <xf numFmtId="0" fontId="44" fillId="0" borderId="0" xfId="0" applyFont="1" applyBorder="1" applyAlignment="1">
      <alignment horizontal="left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 wrapText="1"/>
    </xf>
    <xf numFmtId="49" fontId="43" fillId="0" borderId="11" xfId="0" applyNumberFormat="1" applyFont="1" applyBorder="1" applyAlignment="1">
      <alignment/>
    </xf>
    <xf numFmtId="10" fontId="43" fillId="0" borderId="11" xfId="48" applyNumberFormat="1" applyFont="1" applyBorder="1" applyAlignment="1">
      <alignment horizontal="center" vertical="center"/>
    </xf>
    <xf numFmtId="10" fontId="45" fillId="0" borderId="11" xfId="48" applyNumberFormat="1" applyFont="1" applyBorder="1" applyAlignment="1">
      <alignment horizontal="center" vertical="center"/>
    </xf>
    <xf numFmtId="0" fontId="44" fillId="0" borderId="0" xfId="0" applyFont="1" applyAlignment="1">
      <alignment/>
    </xf>
    <xf numFmtId="164" fontId="43" fillId="0" borderId="17" xfId="44" applyNumberFormat="1" applyFont="1" applyBorder="1" applyAlignment="1">
      <alignment/>
    </xf>
    <xf numFmtId="164" fontId="43" fillId="0" borderId="0" xfId="44" applyNumberFormat="1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5" fillId="35" borderId="14" xfId="0" applyFont="1" applyFill="1" applyBorder="1" applyAlignment="1">
      <alignment/>
    </xf>
    <xf numFmtId="0" fontId="5" fillId="36" borderId="14" xfId="0" applyFont="1" applyFill="1" applyBorder="1" applyAlignment="1">
      <alignment/>
    </xf>
    <xf numFmtId="2" fontId="5" fillId="36" borderId="14" xfId="0" applyNumberFormat="1" applyFont="1" applyFill="1" applyBorder="1" applyAlignment="1">
      <alignment horizontal="center" vertical="center"/>
    </xf>
    <xf numFmtId="2" fontId="5" fillId="35" borderId="14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vertical="center"/>
    </xf>
    <xf numFmtId="0" fontId="43" fillId="0" borderId="20" xfId="0" applyFont="1" applyBorder="1" applyAlignment="1">
      <alignment/>
    </xf>
    <xf numFmtId="0" fontId="43" fillId="0" borderId="21" xfId="0" applyFont="1" applyBorder="1" applyAlignment="1">
      <alignment horizontal="center"/>
    </xf>
    <xf numFmtId="0" fontId="43" fillId="0" borderId="20" xfId="0" applyFont="1" applyBorder="1" applyAlignment="1">
      <alignment horizontal="center" wrapText="1"/>
    </xf>
    <xf numFmtId="0" fontId="43" fillId="0" borderId="20" xfId="0" applyFont="1" applyBorder="1" applyAlignment="1">
      <alignment horizontal="center"/>
    </xf>
    <xf numFmtId="0" fontId="43" fillId="0" borderId="20" xfId="0" applyFont="1" applyBorder="1" applyAlignment="1">
      <alignment vertical="center"/>
    </xf>
    <xf numFmtId="164" fontId="43" fillId="0" borderId="20" xfId="44" applyFont="1" applyBorder="1" applyAlignment="1">
      <alignment/>
    </xf>
    <xf numFmtId="164" fontId="43" fillId="0" borderId="22" xfId="44" applyNumberFormat="1" applyFont="1" applyBorder="1" applyAlignment="1">
      <alignment/>
    </xf>
    <xf numFmtId="0" fontId="43" fillId="0" borderId="23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0" xfId="0" applyFont="1" applyBorder="1" applyAlignment="1">
      <alignment/>
    </xf>
    <xf numFmtId="164" fontId="44" fillId="0" borderId="0" xfId="44" applyFont="1" applyBorder="1" applyAlignment="1">
      <alignment/>
    </xf>
    <xf numFmtId="164" fontId="44" fillId="0" borderId="16" xfId="44" applyNumberFormat="1" applyFont="1" applyBorder="1" applyAlignment="1">
      <alignment/>
    </xf>
    <xf numFmtId="0" fontId="44" fillId="0" borderId="0" xfId="0" applyFont="1" applyBorder="1" applyAlignment="1">
      <alignment horizontal="left"/>
    </xf>
    <xf numFmtId="49" fontId="43" fillId="0" borderId="0" xfId="44" applyNumberFormat="1" applyFont="1" applyBorder="1" applyAlignment="1">
      <alignment horizontal="left"/>
    </xf>
    <xf numFmtId="0" fontId="44" fillId="0" borderId="20" xfId="0" applyFont="1" applyBorder="1" applyAlignment="1">
      <alignment horizontal="center"/>
    </xf>
    <xf numFmtId="164" fontId="43" fillId="0" borderId="22" xfId="44" applyFont="1" applyBorder="1" applyAlignment="1">
      <alignment/>
    </xf>
    <xf numFmtId="0" fontId="43" fillId="0" borderId="22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164" fontId="44" fillId="33" borderId="14" xfId="44" applyFont="1" applyFill="1" applyBorder="1" applyAlignment="1">
      <alignment horizontal="center" vertical="center" wrapText="1"/>
    </xf>
    <xf numFmtId="10" fontId="43" fillId="0" borderId="14" xfId="48" applyNumberFormat="1" applyFont="1" applyBorder="1" applyAlignment="1">
      <alignment horizontal="center" vertical="center"/>
    </xf>
    <xf numFmtId="10" fontId="45" fillId="0" borderId="14" xfId="48" applyNumberFormat="1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49" fontId="43" fillId="0" borderId="0" xfId="44" applyNumberFormat="1" applyFont="1" applyBorder="1" applyAlignment="1">
      <alignment horizontal="left" vertical="center"/>
    </xf>
    <xf numFmtId="164" fontId="44" fillId="0" borderId="0" xfId="44" applyFont="1" applyBorder="1" applyAlignment="1">
      <alignment vertical="center"/>
    </xf>
    <xf numFmtId="164" fontId="44" fillId="0" borderId="16" xfId="44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0" fontId="44" fillId="0" borderId="18" xfId="0" applyFont="1" applyBorder="1" applyAlignment="1">
      <alignment horizontal="left" vertical="center" wrapText="1"/>
    </xf>
    <xf numFmtId="49" fontId="43" fillId="0" borderId="16" xfId="44" applyNumberFormat="1" applyFont="1" applyBorder="1" applyAlignment="1">
      <alignment horizontal="left" vertical="center"/>
    </xf>
    <xf numFmtId="10" fontId="43" fillId="0" borderId="0" xfId="44" applyNumberFormat="1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10" fontId="43" fillId="0" borderId="0" xfId="48" applyNumberFormat="1" applyFont="1" applyBorder="1" applyAlignment="1">
      <alignment horizontal="left" vertical="center"/>
    </xf>
    <xf numFmtId="0" fontId="43" fillId="0" borderId="2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3" fillId="0" borderId="11" xfId="0" applyFont="1" applyBorder="1" applyAlignment="1">
      <alignment vertical="center" wrapText="1"/>
    </xf>
    <xf numFmtId="0" fontId="46" fillId="0" borderId="24" xfId="0" applyFont="1" applyFill="1" applyBorder="1" applyAlignment="1">
      <alignment horizontal="left" vertical="center" wrapText="1"/>
    </xf>
    <xf numFmtId="0" fontId="45" fillId="0" borderId="11" xfId="0" applyFont="1" applyBorder="1" applyAlignment="1">
      <alignment vertical="center"/>
    </xf>
    <xf numFmtId="49" fontId="5" fillId="33" borderId="13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164" fontId="5" fillId="33" borderId="11" xfId="44" applyFont="1" applyFill="1" applyBorder="1" applyAlignment="1">
      <alignment horizontal="center" vertical="center"/>
    </xf>
    <xf numFmtId="164" fontId="5" fillId="33" borderId="14" xfId="44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9" fontId="5" fillId="34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2" fontId="7" fillId="0" borderId="11" xfId="0" applyNumberFormat="1" applyFont="1" applyBorder="1" applyAlignment="1">
      <alignment horizontal="center" vertical="center"/>
    </xf>
    <xf numFmtId="164" fontId="7" fillId="0" borderId="11" xfId="44" applyFont="1" applyBorder="1" applyAlignment="1">
      <alignment horizontal="center" vertical="center"/>
    </xf>
    <xf numFmtId="164" fontId="7" fillId="0" borderId="11" xfId="44" applyFont="1" applyBorder="1" applyAlignment="1">
      <alignment horizontal="left" vertical="center"/>
    </xf>
    <xf numFmtId="164" fontId="7" fillId="0" borderId="14" xfId="44" applyNumberFormat="1" applyFont="1" applyBorder="1" applyAlignment="1">
      <alignment horizontal="left" vertical="center"/>
    </xf>
    <xf numFmtId="164" fontId="5" fillId="34" borderId="14" xfId="0" applyNumberFormat="1" applyFont="1" applyFill="1" applyBorder="1" applyAlignment="1">
      <alignment horizontal="right" vertical="center"/>
    </xf>
    <xf numFmtId="49" fontId="7" fillId="0" borderId="1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left" vertical="center" wrapText="1"/>
    </xf>
    <xf numFmtId="2" fontId="7" fillId="0" borderId="10" xfId="0" applyNumberFormat="1" applyFont="1" applyBorder="1" applyAlignment="1">
      <alignment horizontal="center" vertical="center"/>
    </xf>
    <xf numFmtId="164" fontId="7" fillId="0" borderId="10" xfId="44" applyFont="1" applyBorder="1" applyAlignment="1">
      <alignment horizontal="left" vertical="center"/>
    </xf>
    <xf numFmtId="164" fontId="7" fillId="0" borderId="24" xfId="44" applyFont="1" applyBorder="1" applyAlignment="1">
      <alignment horizontal="left" vertical="center"/>
    </xf>
    <xf numFmtId="0" fontId="43" fillId="0" borderId="0" xfId="0" applyFont="1" applyAlignment="1">
      <alignment/>
    </xf>
    <xf numFmtId="164" fontId="5" fillId="37" borderId="14" xfId="0" applyNumberFormat="1" applyFont="1" applyFill="1" applyBorder="1" applyAlignment="1">
      <alignment horizontal="right" vertical="center"/>
    </xf>
    <xf numFmtId="49" fontId="5" fillId="37" borderId="18" xfId="0" applyNumberFormat="1" applyFont="1" applyFill="1" applyBorder="1" applyAlignment="1">
      <alignment horizontal="right" vertical="center"/>
    </xf>
    <xf numFmtId="164" fontId="5" fillId="37" borderId="16" xfId="0" applyNumberFormat="1" applyFont="1" applyFill="1" applyBorder="1" applyAlignment="1">
      <alignment horizontal="right" vertical="center"/>
    </xf>
    <xf numFmtId="49" fontId="9" fillId="0" borderId="18" xfId="0" applyNumberFormat="1" applyFont="1" applyBorder="1" applyAlignment="1">
      <alignment horizontal="center"/>
    </xf>
    <xf numFmtId="164" fontId="7" fillId="0" borderId="0" xfId="44" applyFont="1" applyBorder="1" applyAlignment="1">
      <alignment/>
    </xf>
    <xf numFmtId="164" fontId="7" fillId="0" borderId="16" xfId="44" applyFont="1" applyBorder="1" applyAlignment="1">
      <alignment/>
    </xf>
    <xf numFmtId="49" fontId="9" fillId="0" borderId="23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/>
    </xf>
    <xf numFmtId="164" fontId="7" fillId="0" borderId="12" xfId="44" applyFont="1" applyBorder="1" applyAlignment="1">
      <alignment/>
    </xf>
    <xf numFmtId="164" fontId="7" fillId="0" borderId="17" xfId="44" applyFont="1" applyBorder="1" applyAlignment="1">
      <alignment/>
    </xf>
    <xf numFmtId="0" fontId="5" fillId="35" borderId="11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43" fillId="0" borderId="11" xfId="0" applyFont="1" applyBorder="1" applyAlignment="1">
      <alignment horizontal="right" vertical="center"/>
    </xf>
    <xf numFmtId="0" fontId="45" fillId="0" borderId="25" xfId="0" applyFont="1" applyBorder="1" applyAlignment="1">
      <alignment/>
    </xf>
    <xf numFmtId="0" fontId="45" fillId="0" borderId="25" xfId="0" applyFont="1" applyBorder="1" applyAlignment="1">
      <alignment vertical="center"/>
    </xf>
    <xf numFmtId="2" fontId="45" fillId="0" borderId="25" xfId="0" applyNumberFormat="1" applyFont="1" applyBorder="1" applyAlignment="1">
      <alignment horizontal="center" vertical="center"/>
    </xf>
    <xf numFmtId="2" fontId="45" fillId="0" borderId="19" xfId="0" applyNumberFormat="1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/>
    </xf>
    <xf numFmtId="0" fontId="5" fillId="38" borderId="0" xfId="0" applyFont="1" applyFill="1" applyBorder="1" applyAlignment="1">
      <alignment horizontal="right"/>
    </xf>
    <xf numFmtId="0" fontId="5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43" fillId="0" borderId="11" xfId="0" applyFont="1" applyBorder="1" applyAlignment="1">
      <alignment horizontal="right" vertical="center"/>
    </xf>
    <xf numFmtId="44" fontId="7" fillId="0" borderId="0" xfId="0" applyNumberFormat="1" applyFont="1" applyAlignment="1">
      <alignment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7" xfId="0" applyFont="1" applyBorder="1" applyAlignment="1">
      <alignment vertical="center"/>
    </xf>
    <xf numFmtId="165" fontId="43" fillId="0" borderId="27" xfId="0" applyNumberFormat="1" applyFont="1" applyBorder="1" applyAlignment="1">
      <alignment horizontal="center" vertical="center"/>
    </xf>
    <xf numFmtId="164" fontId="43" fillId="0" borderId="27" xfId="44" applyFont="1" applyBorder="1" applyAlignment="1">
      <alignment horizontal="center" vertical="center"/>
    </xf>
    <xf numFmtId="164" fontId="43" fillId="0" borderId="28" xfId="44" applyFont="1" applyBorder="1" applyAlignment="1">
      <alignment vertical="center"/>
    </xf>
    <xf numFmtId="49" fontId="44" fillId="33" borderId="29" xfId="0" applyNumberFormat="1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center" vertical="center"/>
    </xf>
    <xf numFmtId="0" fontId="44" fillId="33" borderId="30" xfId="0" applyFont="1" applyFill="1" applyBorder="1" applyAlignment="1">
      <alignment horizontal="left" vertical="center"/>
    </xf>
    <xf numFmtId="49" fontId="7" fillId="0" borderId="18" xfId="0" applyNumberFormat="1" applyFont="1" applyBorder="1" applyAlignment="1">
      <alignment horizontal="center" vertical="center"/>
    </xf>
    <xf numFmtId="49" fontId="43" fillId="0" borderId="31" xfId="0" applyNumberFormat="1" applyFont="1" applyBorder="1" applyAlignment="1">
      <alignment horizontal="center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3" borderId="33" xfId="0" applyFont="1" applyFill="1" applyBorder="1" applyAlignment="1">
      <alignment horizontal="center" vertical="center" wrapText="1"/>
    </xf>
    <xf numFmtId="49" fontId="44" fillId="34" borderId="11" xfId="0" applyNumberFormat="1" applyFont="1" applyFill="1" applyBorder="1" applyAlignment="1">
      <alignment horizontal="left" vertical="center"/>
    </xf>
    <xf numFmtId="49" fontId="44" fillId="34" borderId="32" xfId="0" applyNumberFormat="1" applyFont="1" applyFill="1" applyBorder="1" applyAlignment="1">
      <alignment vertical="center"/>
    </xf>
    <xf numFmtId="49" fontId="44" fillId="34" borderId="13" xfId="0" applyNumberFormat="1" applyFont="1" applyFill="1" applyBorder="1" applyAlignment="1">
      <alignment vertical="center"/>
    </xf>
    <xf numFmtId="49" fontId="44" fillId="34" borderId="33" xfId="0" applyNumberFormat="1" applyFont="1" applyFill="1" applyBorder="1" applyAlignment="1">
      <alignment vertical="center"/>
    </xf>
    <xf numFmtId="164" fontId="43" fillId="0" borderId="32" xfId="44" applyFont="1" applyBorder="1" applyAlignment="1">
      <alignment vertical="center"/>
    </xf>
    <xf numFmtId="164" fontId="43" fillId="0" borderId="13" xfId="44" applyFont="1" applyBorder="1" applyAlignment="1">
      <alignment vertical="center"/>
    </xf>
    <xf numFmtId="164" fontId="43" fillId="0" borderId="33" xfId="44" applyFont="1" applyBorder="1" applyAlignment="1">
      <alignment vertical="center"/>
    </xf>
    <xf numFmtId="10" fontId="43" fillId="0" borderId="32" xfId="48" applyNumberFormat="1" applyFont="1" applyBorder="1" applyAlignment="1">
      <alignment horizontal="center" vertical="center"/>
    </xf>
    <xf numFmtId="10" fontId="43" fillId="0" borderId="13" xfId="48" applyNumberFormat="1" applyFont="1" applyBorder="1" applyAlignment="1">
      <alignment horizontal="center" vertical="center"/>
    </xf>
    <xf numFmtId="10" fontId="43" fillId="0" borderId="33" xfId="0" applyNumberFormat="1" applyFont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left" vertical="center"/>
    </xf>
    <xf numFmtId="49" fontId="44" fillId="33" borderId="32" xfId="0" applyNumberFormat="1" applyFont="1" applyFill="1" applyBorder="1" applyAlignment="1">
      <alignment vertical="center"/>
    </xf>
    <xf numFmtId="49" fontId="44" fillId="33" borderId="13" xfId="0" applyNumberFormat="1" applyFont="1" applyFill="1" applyBorder="1" applyAlignment="1">
      <alignment vertical="center"/>
    </xf>
    <xf numFmtId="49" fontId="44" fillId="33" borderId="14" xfId="0" applyNumberFormat="1" applyFont="1" applyFill="1" applyBorder="1" applyAlignment="1">
      <alignment vertical="center"/>
    </xf>
    <xf numFmtId="49" fontId="44" fillId="33" borderId="33" xfId="0" applyNumberFormat="1" applyFont="1" applyFill="1" applyBorder="1" applyAlignment="1">
      <alignment vertical="center"/>
    </xf>
    <xf numFmtId="0" fontId="43" fillId="0" borderId="14" xfId="0" applyFont="1" applyBorder="1" applyAlignment="1">
      <alignment vertical="center"/>
    </xf>
    <xf numFmtId="49" fontId="44" fillId="39" borderId="11" xfId="0" applyNumberFormat="1" applyFont="1" applyFill="1" applyBorder="1" applyAlignment="1">
      <alignment horizontal="left" vertical="center"/>
    </xf>
    <xf numFmtId="10" fontId="43" fillId="0" borderId="34" xfId="48" applyNumberFormat="1" applyFont="1" applyBorder="1" applyAlignment="1">
      <alignment horizontal="center" vertical="center"/>
    </xf>
    <xf numFmtId="49" fontId="43" fillId="35" borderId="35" xfId="0" applyNumberFormat="1" applyFont="1" applyFill="1" applyBorder="1" applyAlignment="1">
      <alignment horizontal="center" vertical="center"/>
    </xf>
    <xf numFmtId="0" fontId="44" fillId="35" borderId="36" xfId="0" applyFont="1" applyFill="1" applyBorder="1" applyAlignment="1">
      <alignment horizontal="left" vertical="center"/>
    </xf>
    <xf numFmtId="164" fontId="43" fillId="35" borderId="18" xfId="0" applyNumberFormat="1" applyFont="1" applyFill="1" applyBorder="1" applyAlignment="1">
      <alignment vertical="center"/>
    </xf>
    <xf numFmtId="49" fontId="43" fillId="35" borderId="23" xfId="0" applyNumberFormat="1" applyFont="1" applyFill="1" applyBorder="1" applyAlignment="1">
      <alignment horizontal="center" vertical="center"/>
    </xf>
    <xf numFmtId="0" fontId="44" fillId="35" borderId="25" xfId="0" applyFont="1" applyFill="1" applyBorder="1" applyAlignment="1">
      <alignment horizontal="left" vertical="center"/>
    </xf>
    <xf numFmtId="164" fontId="43" fillId="35" borderId="34" xfId="0" applyNumberFormat="1" applyFont="1" applyFill="1" applyBorder="1" applyAlignment="1">
      <alignment vertical="center"/>
    </xf>
    <xf numFmtId="164" fontId="43" fillId="35" borderId="19" xfId="0" applyNumberFormat="1" applyFont="1" applyFill="1" applyBorder="1" applyAlignment="1">
      <alignment vertical="center"/>
    </xf>
    <xf numFmtId="0" fontId="44" fillId="33" borderId="33" xfId="0" applyFont="1" applyFill="1" applyBorder="1" applyAlignment="1">
      <alignment horizontal="center" vertical="center"/>
    </xf>
    <xf numFmtId="49" fontId="44" fillId="34" borderId="11" xfId="0" applyNumberFormat="1" applyFont="1" applyFill="1" applyBorder="1" applyAlignment="1">
      <alignment vertical="center"/>
    </xf>
    <xf numFmtId="49" fontId="44" fillId="34" borderId="37" xfId="0" applyNumberFormat="1" applyFont="1" applyFill="1" applyBorder="1" applyAlignment="1">
      <alignment vertical="center"/>
    </xf>
    <xf numFmtId="49" fontId="44" fillId="34" borderId="14" xfId="0" applyNumberFormat="1" applyFont="1" applyFill="1" applyBorder="1" applyAlignment="1">
      <alignment vertical="center"/>
    </xf>
    <xf numFmtId="164" fontId="43" fillId="0" borderId="38" xfId="44" applyFont="1" applyBorder="1" applyAlignment="1">
      <alignment vertical="center"/>
    </xf>
    <xf numFmtId="164" fontId="43" fillId="0" borderId="11" xfId="44" applyFont="1" applyBorder="1" applyAlignment="1">
      <alignment vertical="center"/>
    </xf>
    <xf numFmtId="164" fontId="43" fillId="0" borderId="39" xfId="44" applyFont="1" applyBorder="1" applyAlignment="1">
      <alignment vertical="center"/>
    </xf>
    <xf numFmtId="164" fontId="43" fillId="0" borderId="40" xfId="44" applyFont="1" applyBorder="1" applyAlignment="1">
      <alignment vertical="center"/>
    </xf>
    <xf numFmtId="10" fontId="43" fillId="0" borderId="38" xfId="48" applyNumberFormat="1" applyFont="1" applyBorder="1" applyAlignment="1">
      <alignment horizontal="center" vertical="center"/>
    </xf>
    <xf numFmtId="10" fontId="43" fillId="0" borderId="39" xfId="48" applyNumberFormat="1" applyFont="1" applyBorder="1" applyAlignment="1">
      <alignment horizontal="center" vertical="center"/>
    </xf>
    <xf numFmtId="10" fontId="43" fillId="0" borderId="40" xfId="0" applyNumberFormat="1" applyFont="1" applyBorder="1" applyAlignment="1">
      <alignment horizontal="center" vertical="center"/>
    </xf>
    <xf numFmtId="0" fontId="43" fillId="0" borderId="32" xfId="0" applyFont="1" applyBorder="1" applyAlignment="1">
      <alignment vertical="center"/>
    </xf>
    <xf numFmtId="49" fontId="44" fillId="33" borderId="11" xfId="0" applyNumberFormat="1" applyFont="1" applyFill="1" applyBorder="1" applyAlignment="1">
      <alignment vertical="center"/>
    </xf>
    <xf numFmtId="10" fontId="43" fillId="0" borderId="41" xfId="48" applyNumberFormat="1" applyFont="1" applyBorder="1" applyAlignment="1">
      <alignment horizontal="center" vertical="center"/>
    </xf>
    <xf numFmtId="10" fontId="43" fillId="0" borderId="25" xfId="48" applyNumberFormat="1" applyFont="1" applyBorder="1" applyAlignment="1">
      <alignment horizontal="center" vertical="center"/>
    </xf>
    <xf numFmtId="10" fontId="43" fillId="0" borderId="42" xfId="48" applyNumberFormat="1" applyFont="1" applyBorder="1" applyAlignment="1">
      <alignment horizontal="center" vertical="center"/>
    </xf>
    <xf numFmtId="164" fontId="43" fillId="35" borderId="43" xfId="0" applyNumberFormat="1" applyFont="1" applyFill="1" applyBorder="1" applyAlignment="1">
      <alignment vertical="center"/>
    </xf>
    <xf numFmtId="164" fontId="43" fillId="35" borderId="36" xfId="0" applyNumberFormat="1" applyFont="1" applyFill="1" applyBorder="1" applyAlignment="1">
      <alignment vertical="center"/>
    </xf>
    <xf numFmtId="164" fontId="43" fillId="35" borderId="22" xfId="0" applyNumberFormat="1" applyFont="1" applyFill="1" applyBorder="1" applyAlignment="1">
      <alignment vertical="center"/>
    </xf>
    <xf numFmtId="164" fontId="43" fillId="35" borderId="25" xfId="0" applyNumberFormat="1" applyFont="1" applyFill="1" applyBorder="1" applyAlignment="1">
      <alignment vertical="center"/>
    </xf>
    <xf numFmtId="164" fontId="43" fillId="35" borderId="44" xfId="0" applyNumberFormat="1" applyFont="1" applyFill="1" applyBorder="1" applyAlignment="1">
      <alignment vertical="center"/>
    </xf>
    <xf numFmtId="0" fontId="5" fillId="35" borderId="32" xfId="0" applyFont="1" applyFill="1" applyBorder="1" applyAlignment="1">
      <alignment horizontal="center"/>
    </xf>
    <xf numFmtId="0" fontId="5" fillId="35" borderId="39" xfId="0" applyFont="1" applyFill="1" applyBorder="1" applyAlignment="1">
      <alignment horizontal="center"/>
    </xf>
    <xf numFmtId="0" fontId="5" fillId="35" borderId="33" xfId="0" applyFont="1" applyFill="1" applyBorder="1" applyAlignment="1">
      <alignment horizontal="center"/>
    </xf>
    <xf numFmtId="0" fontId="5" fillId="36" borderId="45" xfId="0" applyFont="1" applyFill="1" applyBorder="1" applyAlignment="1">
      <alignment horizontal="left"/>
    </xf>
    <xf numFmtId="0" fontId="5" fillId="36" borderId="46" xfId="0" applyFont="1" applyFill="1" applyBorder="1" applyAlignment="1">
      <alignment horizontal="left"/>
    </xf>
    <xf numFmtId="0" fontId="5" fillId="36" borderId="47" xfId="0" applyFont="1" applyFill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0" xfId="0" applyFont="1" applyBorder="1" applyAlignment="1">
      <alignment horizontal="left" vertical="center"/>
    </xf>
    <xf numFmtId="0" fontId="47" fillId="40" borderId="21" xfId="0" applyFont="1" applyFill="1" applyBorder="1" applyAlignment="1">
      <alignment horizontal="center"/>
    </xf>
    <xf numFmtId="0" fontId="47" fillId="40" borderId="20" xfId="0" applyFont="1" applyFill="1" applyBorder="1" applyAlignment="1">
      <alignment horizontal="center"/>
    </xf>
    <xf numFmtId="0" fontId="47" fillId="40" borderId="22" xfId="0" applyFont="1" applyFill="1" applyBorder="1" applyAlignment="1">
      <alignment horizontal="center"/>
    </xf>
    <xf numFmtId="0" fontId="5" fillId="36" borderId="45" xfId="0" applyFont="1" applyFill="1" applyBorder="1" applyAlignment="1">
      <alignment horizontal="center"/>
    </xf>
    <xf numFmtId="0" fontId="5" fillId="36" borderId="46" xfId="0" applyFont="1" applyFill="1" applyBorder="1" applyAlignment="1">
      <alignment horizontal="center"/>
    </xf>
    <xf numFmtId="0" fontId="5" fillId="36" borderId="42" xfId="0" applyFont="1" applyFill="1" applyBorder="1" applyAlignment="1">
      <alignment horizontal="center"/>
    </xf>
    <xf numFmtId="49" fontId="5" fillId="34" borderId="18" xfId="0" applyNumberFormat="1" applyFont="1" applyFill="1" applyBorder="1" applyAlignment="1">
      <alignment horizontal="right" vertical="center"/>
    </xf>
    <xf numFmtId="49" fontId="5" fillId="34" borderId="0" xfId="0" applyNumberFormat="1" applyFont="1" applyFill="1" applyBorder="1" applyAlignment="1">
      <alignment horizontal="right" vertical="center"/>
    </xf>
    <xf numFmtId="49" fontId="5" fillId="34" borderId="48" xfId="0" applyNumberFormat="1" applyFont="1" applyFill="1" applyBorder="1" applyAlignment="1">
      <alignment horizontal="right" vertical="center"/>
    </xf>
    <xf numFmtId="49" fontId="5" fillId="34" borderId="49" xfId="0" applyNumberFormat="1" applyFont="1" applyFill="1" applyBorder="1" applyAlignment="1">
      <alignment horizontal="right" vertical="center"/>
    </xf>
    <xf numFmtId="49" fontId="5" fillId="34" borderId="50" xfId="0" applyNumberFormat="1" applyFont="1" applyFill="1" applyBorder="1" applyAlignment="1">
      <alignment horizontal="right" vertical="center"/>
    </xf>
    <xf numFmtId="49" fontId="5" fillId="34" borderId="51" xfId="0" applyNumberFormat="1" applyFont="1" applyFill="1" applyBorder="1" applyAlignment="1">
      <alignment horizontal="right" vertical="center"/>
    </xf>
    <xf numFmtId="49" fontId="5" fillId="37" borderId="52" xfId="0" applyNumberFormat="1" applyFont="1" applyFill="1" applyBorder="1" applyAlignment="1">
      <alignment horizontal="right" vertical="center"/>
    </xf>
    <xf numFmtId="0" fontId="5" fillId="38" borderId="53" xfId="0" applyFont="1" applyFill="1" applyBorder="1" applyAlignment="1">
      <alignment horizontal="right"/>
    </xf>
    <xf numFmtId="0" fontId="5" fillId="35" borderId="11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center"/>
    </xf>
    <xf numFmtId="0" fontId="5" fillId="35" borderId="14" xfId="0" applyFont="1" applyFill="1" applyBorder="1" applyAlignment="1">
      <alignment horizontal="center"/>
    </xf>
    <xf numFmtId="0" fontId="5" fillId="36" borderId="11" xfId="0" applyFont="1" applyFill="1" applyBorder="1" applyAlignment="1">
      <alignment horizontal="left"/>
    </xf>
    <xf numFmtId="0" fontId="5" fillId="36" borderId="11" xfId="0" applyFont="1" applyFill="1" applyBorder="1" applyAlignment="1">
      <alignment horizontal="center"/>
    </xf>
    <xf numFmtId="0" fontId="5" fillId="36" borderId="14" xfId="0" applyFont="1" applyFill="1" applyBorder="1" applyAlignment="1">
      <alignment horizontal="center"/>
    </xf>
    <xf numFmtId="49" fontId="5" fillId="34" borderId="13" xfId="0" applyNumberFormat="1" applyFont="1" applyFill="1" applyBorder="1" applyAlignment="1">
      <alignment horizontal="right" vertical="center"/>
    </xf>
    <xf numFmtId="0" fontId="5" fillId="0" borderId="11" xfId="0" applyFont="1" applyBorder="1" applyAlignment="1">
      <alignment horizontal="right"/>
    </xf>
    <xf numFmtId="49" fontId="5" fillId="34" borderId="52" xfId="0" applyNumberFormat="1" applyFont="1" applyFill="1" applyBorder="1" applyAlignment="1">
      <alignment horizontal="right" vertical="center"/>
    </xf>
    <xf numFmtId="0" fontId="5" fillId="0" borderId="53" xfId="0" applyFont="1" applyBorder="1" applyAlignment="1">
      <alignment horizontal="right"/>
    </xf>
    <xf numFmtId="0" fontId="5" fillId="35" borderId="32" xfId="0" applyFont="1" applyFill="1" applyBorder="1" applyAlignment="1">
      <alignment horizontal="left"/>
    </xf>
    <xf numFmtId="0" fontId="5" fillId="35" borderId="39" xfId="0" applyFont="1" applyFill="1" applyBorder="1" applyAlignment="1">
      <alignment horizontal="left"/>
    </xf>
    <xf numFmtId="0" fontId="5" fillId="35" borderId="54" xfId="0" applyFont="1" applyFill="1" applyBorder="1" applyAlignment="1">
      <alignment horizontal="left"/>
    </xf>
    <xf numFmtId="0" fontId="47" fillId="40" borderId="35" xfId="0" applyFont="1" applyFill="1" applyBorder="1" applyAlignment="1">
      <alignment horizontal="center"/>
    </xf>
    <xf numFmtId="0" fontId="47" fillId="40" borderId="55" xfId="0" applyFont="1" applyFill="1" applyBorder="1" applyAlignment="1">
      <alignment horizontal="center"/>
    </xf>
    <xf numFmtId="0" fontId="47" fillId="40" borderId="56" xfId="0" applyFont="1" applyFill="1" applyBorder="1" applyAlignment="1">
      <alignment horizontal="center"/>
    </xf>
    <xf numFmtId="0" fontId="44" fillId="33" borderId="57" xfId="0" applyFont="1" applyFill="1" applyBorder="1" applyAlignment="1">
      <alignment horizontal="center" vertical="center"/>
    </xf>
    <xf numFmtId="0" fontId="44" fillId="33" borderId="58" xfId="0" applyFont="1" applyFill="1" applyBorder="1" applyAlignment="1">
      <alignment horizontal="center" vertical="center"/>
    </xf>
    <xf numFmtId="0" fontId="43" fillId="0" borderId="34" xfId="0" applyFont="1" applyBorder="1" applyAlignment="1">
      <alignment horizontal="right" vertical="center"/>
    </xf>
    <xf numFmtId="0" fontId="43" fillId="0" borderId="25" xfId="0" applyFont="1" applyBorder="1" applyAlignment="1">
      <alignment horizontal="right" vertical="center"/>
    </xf>
    <xf numFmtId="0" fontId="44" fillId="33" borderId="32" xfId="0" applyFont="1" applyFill="1" applyBorder="1" applyAlignment="1">
      <alignment horizontal="center" vertical="center"/>
    </xf>
    <xf numFmtId="0" fontId="44" fillId="33" borderId="54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right" vertical="center"/>
    </xf>
    <xf numFmtId="0" fontId="43" fillId="0" borderId="11" xfId="0" applyFont="1" applyBorder="1" applyAlignment="1">
      <alignment horizontal="right" vertical="center"/>
    </xf>
    <xf numFmtId="0" fontId="47" fillId="40" borderId="35" xfId="0" applyFont="1" applyFill="1" applyBorder="1" applyAlignment="1">
      <alignment horizontal="center" vertical="center"/>
    </xf>
    <xf numFmtId="0" fontId="47" fillId="40" borderId="55" xfId="0" applyFont="1" applyFill="1" applyBorder="1" applyAlignment="1">
      <alignment horizontal="center" vertical="center"/>
    </xf>
    <xf numFmtId="0" fontId="47" fillId="40" borderId="56" xfId="0" applyFont="1" applyFill="1" applyBorder="1" applyAlignment="1">
      <alignment horizontal="center" vertical="center"/>
    </xf>
    <xf numFmtId="164" fontId="43" fillId="35" borderId="59" xfId="0" applyNumberFormat="1" applyFont="1" applyFill="1" applyBorder="1" applyAlignment="1">
      <alignment horizontal="center" vertical="center"/>
    </xf>
    <xf numFmtId="0" fontId="43" fillId="35" borderId="60" xfId="0" applyFont="1" applyFill="1" applyBorder="1" applyAlignment="1">
      <alignment horizontal="center" vertical="center"/>
    </xf>
    <xf numFmtId="164" fontId="43" fillId="35" borderId="43" xfId="44" applyFont="1" applyFill="1" applyBorder="1" applyAlignment="1">
      <alignment horizontal="center" vertical="center"/>
    </xf>
    <xf numFmtId="164" fontId="43" fillId="35" borderId="61" xfId="44" applyFont="1" applyFill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0" fontId="43" fillId="0" borderId="27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62" xfId="0" applyFont="1" applyBorder="1" applyAlignment="1">
      <alignment horizontal="center" vertical="center"/>
    </xf>
    <xf numFmtId="0" fontId="43" fillId="0" borderId="63" xfId="0" applyFont="1" applyBorder="1" applyAlignment="1">
      <alignment horizontal="lef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zoomScalePageLayoutView="90" workbookViewId="0" topLeftCell="A6">
      <selection activeCell="E12" sqref="E12"/>
    </sheetView>
  </sheetViews>
  <sheetFormatPr defaultColWidth="12.625" defaultRowHeight="14.25"/>
  <cols>
    <col min="1" max="1" width="5.375" style="1" bestFit="1" customWidth="1"/>
    <col min="2" max="2" width="11.375" style="57" customWidth="1"/>
    <col min="3" max="3" width="6.125" style="1" bestFit="1" customWidth="1"/>
    <col min="4" max="4" width="56.75390625" style="23" customWidth="1"/>
    <col min="5" max="5" width="8.875" style="2" bestFit="1" customWidth="1"/>
    <col min="6" max="6" width="9.375" style="1" bestFit="1" customWidth="1"/>
    <col min="7" max="7" width="13.00390625" style="5" customWidth="1"/>
    <col min="8" max="8" width="13.125" style="5" customWidth="1"/>
    <col min="9" max="9" width="15.25390625" style="63" bestFit="1" customWidth="1"/>
    <col min="10" max="10" width="8.75390625" style="2" bestFit="1" customWidth="1"/>
    <col min="11" max="13" width="7.625" style="2" customWidth="1"/>
    <col min="14" max="14" width="26.25390625" style="2" customWidth="1"/>
    <col min="15" max="21" width="7.625" style="2" customWidth="1"/>
    <col min="22" max="16384" width="12.625" style="2" customWidth="1"/>
  </cols>
  <sheetData>
    <row r="1" spans="1:9" ht="11.25">
      <c r="A1" s="73"/>
      <c r="B1" s="74"/>
      <c r="C1" s="86"/>
      <c r="D1" s="76"/>
      <c r="E1" s="72"/>
      <c r="F1" s="75"/>
      <c r="G1" s="77"/>
      <c r="H1" s="77"/>
      <c r="I1" s="78"/>
    </row>
    <row r="2" spans="1:9" s="61" customFormat="1" ht="11.25">
      <c r="A2" s="80"/>
      <c r="B2" s="55" t="s">
        <v>62</v>
      </c>
      <c r="C2" s="235" t="s">
        <v>102</v>
      </c>
      <c r="D2" s="235"/>
      <c r="E2" s="81"/>
      <c r="F2" s="84" t="s">
        <v>66</v>
      </c>
      <c r="G2" s="85" t="s">
        <v>135</v>
      </c>
      <c r="H2" s="82"/>
      <c r="I2" s="83"/>
    </row>
    <row r="3" spans="1:9" s="102" customFormat="1" ht="11.25">
      <c r="A3" s="95"/>
      <c r="B3" s="96" t="s">
        <v>63</v>
      </c>
      <c r="C3" s="236" t="s">
        <v>103</v>
      </c>
      <c r="D3" s="236"/>
      <c r="E3" s="97"/>
      <c r="F3" s="98" t="s">
        <v>67</v>
      </c>
      <c r="G3" s="107">
        <v>0.22</v>
      </c>
      <c r="H3" s="100"/>
      <c r="I3" s="101"/>
    </row>
    <row r="4" spans="1:9" s="102" customFormat="1" ht="11.25">
      <c r="A4" s="95"/>
      <c r="B4" s="96" t="s">
        <v>64</v>
      </c>
      <c r="C4" s="236" t="s">
        <v>104</v>
      </c>
      <c r="D4" s="236"/>
      <c r="E4" s="97"/>
      <c r="F4" s="98"/>
      <c r="G4" s="99"/>
      <c r="H4" s="100"/>
      <c r="I4" s="101"/>
    </row>
    <row r="5" spans="1:9" s="102" customFormat="1" ht="11.25">
      <c r="A5" s="95"/>
      <c r="B5" s="96" t="s">
        <v>65</v>
      </c>
      <c r="C5" s="236" t="s">
        <v>105</v>
      </c>
      <c r="D5" s="236"/>
      <c r="E5" s="97"/>
      <c r="F5" s="98"/>
      <c r="G5" s="99"/>
      <c r="H5" s="100"/>
      <c r="I5" s="101"/>
    </row>
    <row r="6" spans="1:9" ht="12" thickBot="1">
      <c r="A6" s="79"/>
      <c r="B6" s="56"/>
      <c r="C6" s="17"/>
      <c r="D6" s="71"/>
      <c r="E6" s="8"/>
      <c r="F6" s="17"/>
      <c r="G6" s="9"/>
      <c r="H6" s="9"/>
      <c r="I6" s="62"/>
    </row>
    <row r="7" spans="1:9" ht="15">
      <c r="A7" s="237" t="s">
        <v>3</v>
      </c>
      <c r="B7" s="238"/>
      <c r="C7" s="238"/>
      <c r="D7" s="238"/>
      <c r="E7" s="238"/>
      <c r="F7" s="238"/>
      <c r="G7" s="238"/>
      <c r="H7" s="238"/>
      <c r="I7" s="239"/>
    </row>
    <row r="8" spans="1:9" s="121" customFormat="1" ht="11.25">
      <c r="A8" s="116" t="s">
        <v>5</v>
      </c>
      <c r="B8" s="117" t="s">
        <v>1</v>
      </c>
      <c r="C8" s="118" t="s">
        <v>6</v>
      </c>
      <c r="D8" s="118" t="s">
        <v>7</v>
      </c>
      <c r="E8" s="118" t="s">
        <v>8</v>
      </c>
      <c r="F8" s="118" t="s">
        <v>9</v>
      </c>
      <c r="G8" s="119" t="s">
        <v>10</v>
      </c>
      <c r="H8" s="119" t="s">
        <v>11</v>
      </c>
      <c r="I8" s="120" t="s">
        <v>12</v>
      </c>
    </row>
    <row r="9" spans="1:9" s="122" customFormat="1" ht="11.25">
      <c r="A9" s="116" t="s">
        <v>29</v>
      </c>
      <c r="B9" s="251" t="s">
        <v>38</v>
      </c>
      <c r="C9" s="251"/>
      <c r="D9" s="251"/>
      <c r="E9" s="28"/>
      <c r="F9" s="28"/>
      <c r="G9" s="252"/>
      <c r="H9" s="252"/>
      <c r="I9" s="253"/>
    </row>
    <row r="10" spans="1:9" s="122" customFormat="1" ht="11.25">
      <c r="A10" s="123" t="s">
        <v>31</v>
      </c>
      <c r="B10" s="254" t="s">
        <v>30</v>
      </c>
      <c r="C10" s="254"/>
      <c r="D10" s="254"/>
      <c r="E10" s="31"/>
      <c r="F10" s="31"/>
      <c r="G10" s="255"/>
      <c r="H10" s="255"/>
      <c r="I10" s="256"/>
    </row>
    <row r="11" spans="1:9" s="122" customFormat="1" ht="11.25">
      <c r="A11" s="124" t="s">
        <v>27</v>
      </c>
      <c r="B11" s="64" t="s">
        <v>71</v>
      </c>
      <c r="C11" s="125" t="s">
        <v>23</v>
      </c>
      <c r="D11" s="126" t="s">
        <v>72</v>
      </c>
      <c r="E11" s="125" t="s">
        <v>25</v>
      </c>
      <c r="F11" s="127">
        <v>2</v>
      </c>
      <c r="G11" s="128">
        <v>12149.942350000001</v>
      </c>
      <c r="H11" s="129">
        <f>G11*1.22</f>
        <v>14822.929667</v>
      </c>
      <c r="I11" s="130">
        <f>H11*F11</f>
        <v>29645.859334</v>
      </c>
    </row>
    <row r="12" spans="1:9" s="122" customFormat="1" ht="22.5">
      <c r="A12" s="124" t="s">
        <v>113</v>
      </c>
      <c r="B12" s="64" t="s">
        <v>70</v>
      </c>
      <c r="C12" s="125">
        <v>4813</v>
      </c>
      <c r="D12" s="126" t="s">
        <v>73</v>
      </c>
      <c r="E12" s="125" t="s">
        <v>0</v>
      </c>
      <c r="F12" s="127">
        <v>2.25</v>
      </c>
      <c r="G12" s="128">
        <v>300</v>
      </c>
      <c r="H12" s="129">
        <f>G12*1.22</f>
        <v>366</v>
      </c>
      <c r="I12" s="130">
        <f>H12*F12</f>
        <v>823.5</v>
      </c>
    </row>
    <row r="13" spans="1:9" s="122" customFormat="1" ht="11.25">
      <c r="A13" s="124" t="s">
        <v>114</v>
      </c>
      <c r="B13" s="64" t="s">
        <v>71</v>
      </c>
      <c r="C13" s="125" t="s">
        <v>28</v>
      </c>
      <c r="D13" s="126" t="s">
        <v>41</v>
      </c>
      <c r="E13" s="125" t="s">
        <v>40</v>
      </c>
      <c r="F13" s="127">
        <v>1</v>
      </c>
      <c r="G13" s="128">
        <v>852.19</v>
      </c>
      <c r="H13" s="129">
        <f>G13*1.22</f>
        <v>1039.6718</v>
      </c>
      <c r="I13" s="130">
        <f>H13*F13</f>
        <v>1039.6718</v>
      </c>
    </row>
    <row r="14" spans="1:9" s="122" customFormat="1" ht="11.25">
      <c r="A14" s="257" t="s">
        <v>4</v>
      </c>
      <c r="B14" s="258"/>
      <c r="C14" s="258"/>
      <c r="D14" s="258"/>
      <c r="E14" s="258"/>
      <c r="F14" s="258"/>
      <c r="G14" s="258"/>
      <c r="H14" s="258"/>
      <c r="I14" s="131">
        <f>SUM(I11:I13)</f>
        <v>31509.031134</v>
      </c>
    </row>
    <row r="15" spans="1:9" s="122" customFormat="1" ht="11.25">
      <c r="A15" s="259" t="s">
        <v>13</v>
      </c>
      <c r="B15" s="260"/>
      <c r="C15" s="260"/>
      <c r="D15" s="260"/>
      <c r="E15" s="260"/>
      <c r="F15" s="260"/>
      <c r="G15" s="260"/>
      <c r="H15" s="260"/>
      <c r="I15" s="131">
        <f>I14</f>
        <v>31509.031134</v>
      </c>
    </row>
    <row r="16" spans="1:9" s="122" customFormat="1" ht="11.25">
      <c r="A16" s="116" t="s">
        <v>33</v>
      </c>
      <c r="B16" s="261" t="s">
        <v>115</v>
      </c>
      <c r="C16" s="262"/>
      <c r="D16" s="263"/>
      <c r="E16" s="28"/>
      <c r="F16" s="28"/>
      <c r="G16" s="229"/>
      <c r="H16" s="230"/>
      <c r="I16" s="231"/>
    </row>
    <row r="17" spans="1:9" s="122" customFormat="1" ht="11.25">
      <c r="A17" s="123" t="s">
        <v>32</v>
      </c>
      <c r="B17" s="232" t="s">
        <v>116</v>
      </c>
      <c r="C17" s="233"/>
      <c r="D17" s="234"/>
      <c r="E17" s="31"/>
      <c r="F17" s="31"/>
      <c r="G17" s="240"/>
      <c r="H17" s="241"/>
      <c r="I17" s="242"/>
    </row>
    <row r="18" spans="1:9" s="122" customFormat="1" ht="22.5">
      <c r="A18" s="132" t="s">
        <v>59</v>
      </c>
      <c r="B18" s="64" t="s">
        <v>69</v>
      </c>
      <c r="C18" s="133">
        <v>97649</v>
      </c>
      <c r="D18" s="134" t="s">
        <v>121</v>
      </c>
      <c r="E18" s="4" t="s">
        <v>0</v>
      </c>
      <c r="F18" s="135">
        <v>3025.35</v>
      </c>
      <c r="G18" s="136">
        <v>3.68</v>
      </c>
      <c r="H18" s="137">
        <f>G18*1.22</f>
        <v>4.4896</v>
      </c>
      <c r="I18" s="130">
        <f>H18*F18</f>
        <v>13582.61136</v>
      </c>
    </row>
    <row r="19" spans="1:9" s="122" customFormat="1" ht="22.5">
      <c r="A19" s="132" t="s">
        <v>60</v>
      </c>
      <c r="B19" s="64" t="s">
        <v>69</v>
      </c>
      <c r="C19" s="133">
        <v>9765518</v>
      </c>
      <c r="D19" s="134" t="s">
        <v>122</v>
      </c>
      <c r="E19" s="4" t="s">
        <v>0</v>
      </c>
      <c r="F19" s="135">
        <v>3025.35</v>
      </c>
      <c r="G19" s="136">
        <v>18.41</v>
      </c>
      <c r="H19" s="137">
        <f>G19*1.22</f>
        <v>22.4602</v>
      </c>
      <c r="I19" s="130">
        <f>H19*F19</f>
        <v>67949.96607</v>
      </c>
    </row>
    <row r="20" spans="1:9" s="122" customFormat="1" ht="22.5">
      <c r="A20" s="132" t="s">
        <v>131</v>
      </c>
      <c r="B20" s="64" t="s">
        <v>69</v>
      </c>
      <c r="C20" s="125" t="s">
        <v>125</v>
      </c>
      <c r="D20" s="134" t="s">
        <v>133</v>
      </c>
      <c r="E20" s="4" t="s">
        <v>129</v>
      </c>
      <c r="F20" s="135">
        <v>2</v>
      </c>
      <c r="G20" s="136">
        <v>584.8</v>
      </c>
      <c r="H20" s="137">
        <f>G20*1.22</f>
        <v>713.4559999999999</v>
      </c>
      <c r="I20" s="130">
        <f>H20*F20</f>
        <v>1426.9119999999998</v>
      </c>
    </row>
    <row r="21" spans="1:9" s="122" customFormat="1" ht="11.25">
      <c r="A21" s="243" t="s">
        <v>4</v>
      </c>
      <c r="B21" s="244"/>
      <c r="C21" s="244"/>
      <c r="D21" s="244"/>
      <c r="E21" s="244"/>
      <c r="F21" s="244"/>
      <c r="G21" s="244"/>
      <c r="H21" s="245"/>
      <c r="I21" s="131">
        <f>SUM(I18:I20)</f>
        <v>82959.48942999999</v>
      </c>
    </row>
    <row r="22" spans="1:9" s="122" customFormat="1" ht="11.25">
      <c r="A22" s="246" t="s">
        <v>13</v>
      </c>
      <c r="B22" s="247"/>
      <c r="C22" s="247"/>
      <c r="D22" s="247"/>
      <c r="E22" s="247"/>
      <c r="F22" s="247"/>
      <c r="G22" s="247"/>
      <c r="H22" s="248"/>
      <c r="I22" s="131">
        <f>I21</f>
        <v>82959.48942999999</v>
      </c>
    </row>
    <row r="23" spans="1:9" s="122" customFormat="1" ht="11.25">
      <c r="A23" s="116" t="s">
        <v>117</v>
      </c>
      <c r="B23" s="261" t="s">
        <v>39</v>
      </c>
      <c r="C23" s="262"/>
      <c r="D23" s="263"/>
      <c r="E23" s="28"/>
      <c r="F23" s="28"/>
      <c r="G23" s="229"/>
      <c r="H23" s="230"/>
      <c r="I23" s="231"/>
    </row>
    <row r="24" spans="1:9" s="122" customFormat="1" ht="11.25">
      <c r="A24" s="123" t="s">
        <v>118</v>
      </c>
      <c r="B24" s="232" t="s">
        <v>107</v>
      </c>
      <c r="C24" s="233"/>
      <c r="D24" s="234"/>
      <c r="E24" s="31"/>
      <c r="F24" s="31"/>
      <c r="G24" s="240"/>
      <c r="H24" s="241"/>
      <c r="I24" s="242"/>
    </row>
    <row r="25" spans="1:9" s="122" customFormat="1" ht="22.5">
      <c r="A25" s="132" t="s">
        <v>119</v>
      </c>
      <c r="B25" s="64" t="s">
        <v>69</v>
      </c>
      <c r="C25" s="133">
        <v>94216</v>
      </c>
      <c r="D25" s="134" t="s">
        <v>106</v>
      </c>
      <c r="E25" s="4" t="s">
        <v>0</v>
      </c>
      <c r="F25" s="135">
        <v>3004.09</v>
      </c>
      <c r="G25" s="136">
        <v>244.73</v>
      </c>
      <c r="H25" s="137">
        <f>G25*1.22</f>
        <v>298.57059999999996</v>
      </c>
      <c r="I25" s="130">
        <f>H25*F25</f>
        <v>896932.9537539999</v>
      </c>
    </row>
    <row r="26" spans="1:14" s="122" customFormat="1" ht="33.75">
      <c r="A26" s="132" t="s">
        <v>120</v>
      </c>
      <c r="B26" s="64" t="s">
        <v>69</v>
      </c>
      <c r="C26" s="133">
        <v>100778</v>
      </c>
      <c r="D26" s="134" t="s">
        <v>111</v>
      </c>
      <c r="E26" s="4" t="s">
        <v>101</v>
      </c>
      <c r="F26" s="135">
        <v>49333.95</v>
      </c>
      <c r="G26" s="136">
        <v>7.94</v>
      </c>
      <c r="H26" s="137">
        <f>G26*1.22</f>
        <v>9.6868</v>
      </c>
      <c r="I26" s="130">
        <f>H26*F26</f>
        <v>477888.10685999994</v>
      </c>
      <c r="N26" s="168"/>
    </row>
    <row r="27" spans="1:9" s="122" customFormat="1" ht="11.25">
      <c r="A27" s="243" t="s">
        <v>4</v>
      </c>
      <c r="B27" s="244"/>
      <c r="C27" s="244"/>
      <c r="D27" s="244"/>
      <c r="E27" s="244"/>
      <c r="F27" s="244"/>
      <c r="G27" s="244"/>
      <c r="H27" s="245"/>
      <c r="I27" s="131">
        <f>SUM(I25:I26)</f>
        <v>1374821.0606139998</v>
      </c>
    </row>
    <row r="28" spans="1:9" s="122" customFormat="1" ht="11.25">
      <c r="A28" s="246" t="s">
        <v>13</v>
      </c>
      <c r="B28" s="247"/>
      <c r="C28" s="247"/>
      <c r="D28" s="247"/>
      <c r="E28" s="247"/>
      <c r="F28" s="247"/>
      <c r="G28" s="247"/>
      <c r="H28" s="248"/>
      <c r="I28" s="131">
        <f>I27</f>
        <v>1374821.0606139998</v>
      </c>
    </row>
    <row r="29" spans="1:9" s="138" customFormat="1" ht="11.25">
      <c r="A29" s="249" t="s">
        <v>109</v>
      </c>
      <c r="B29" s="250"/>
      <c r="C29" s="250"/>
      <c r="D29" s="250"/>
      <c r="E29" s="250"/>
      <c r="F29" s="250"/>
      <c r="G29" s="250"/>
      <c r="H29" s="250"/>
      <c r="I29" s="139">
        <f>I15+I28+I22</f>
        <v>1489289.581178</v>
      </c>
    </row>
    <row r="30" spans="1:9" s="138" customFormat="1" ht="11.25">
      <c r="A30" s="140"/>
      <c r="B30" s="161"/>
      <c r="C30" s="161"/>
      <c r="D30" s="161"/>
      <c r="E30" s="161"/>
      <c r="F30" s="161"/>
      <c r="G30" s="161"/>
      <c r="H30" s="161"/>
      <c r="I30" s="141"/>
    </row>
    <row r="31" spans="1:9" s="138" customFormat="1" ht="11.25">
      <c r="A31" s="142"/>
      <c r="B31" s="162" t="s">
        <v>110</v>
      </c>
      <c r="C31" s="163"/>
      <c r="D31" s="164"/>
      <c r="E31" s="165"/>
      <c r="F31" s="163"/>
      <c r="G31" s="143"/>
      <c r="H31" s="143"/>
      <c r="I31" s="144"/>
    </row>
    <row r="32" spans="1:9" s="138" customFormat="1" ht="11.25">
      <c r="A32" s="142"/>
      <c r="B32" s="166" t="s">
        <v>137</v>
      </c>
      <c r="C32" s="163"/>
      <c r="D32" s="85"/>
      <c r="E32" s="165"/>
      <c r="F32" s="163"/>
      <c r="G32" s="143"/>
      <c r="H32" s="143"/>
      <c r="I32" s="144"/>
    </row>
    <row r="33" spans="1:9" s="138" customFormat="1" ht="11.25">
      <c r="A33" s="142"/>
      <c r="B33" s="166" t="s">
        <v>136</v>
      </c>
      <c r="C33" s="163"/>
      <c r="D33" s="164"/>
      <c r="E33" s="165"/>
      <c r="F33" s="163"/>
      <c r="G33" s="143"/>
      <c r="H33" s="143"/>
      <c r="I33" s="144"/>
    </row>
    <row r="34" spans="1:9" s="138" customFormat="1" ht="12" thickBot="1">
      <c r="A34" s="145"/>
      <c r="B34" s="146"/>
      <c r="C34" s="147"/>
      <c r="D34" s="148"/>
      <c r="E34" s="149"/>
      <c r="F34" s="147"/>
      <c r="G34" s="150"/>
      <c r="H34" s="150"/>
      <c r="I34" s="151"/>
    </row>
  </sheetData>
  <sheetProtection/>
  <autoFilter ref="A1:I612"/>
  <mergeCells count="24">
    <mergeCell ref="A21:H21"/>
    <mergeCell ref="A22:H22"/>
    <mergeCell ref="A29:H29"/>
    <mergeCell ref="B9:D9"/>
    <mergeCell ref="G9:I9"/>
    <mergeCell ref="B10:D10"/>
    <mergeCell ref="G10:I10"/>
    <mergeCell ref="A14:H14"/>
    <mergeCell ref="A15:H15"/>
    <mergeCell ref="B23:D23"/>
    <mergeCell ref="G23:I23"/>
    <mergeCell ref="B24:D24"/>
    <mergeCell ref="G24:I24"/>
    <mergeCell ref="A28:H28"/>
    <mergeCell ref="A27:H27"/>
    <mergeCell ref="B16:D16"/>
    <mergeCell ref="G16:I16"/>
    <mergeCell ref="B17:D17"/>
    <mergeCell ref="C2:D2"/>
    <mergeCell ref="C3:D3"/>
    <mergeCell ref="C4:D4"/>
    <mergeCell ref="C5:D5"/>
    <mergeCell ref="A7:I7"/>
    <mergeCell ref="G17:I17"/>
  </mergeCells>
  <printOptions/>
  <pageMargins left="0.25" right="0.25" top="0.75" bottom="0.75" header="0.3" footer="0.3"/>
  <pageSetup fitToHeight="0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K23" sqref="K23"/>
    </sheetView>
  </sheetViews>
  <sheetFormatPr defaultColWidth="9.00390625" defaultRowHeight="14.25"/>
  <cols>
    <col min="1" max="1" width="5.375" style="20" bestFit="1" customWidth="1"/>
    <col min="2" max="2" width="11.625" style="20" customWidth="1"/>
    <col min="3" max="3" width="6.125" style="20" bestFit="1" customWidth="1"/>
    <col min="4" max="4" width="52.75390625" style="23" customWidth="1"/>
    <col min="5" max="5" width="6.25390625" style="1" bestFit="1" customWidth="1"/>
    <col min="6" max="10" width="9.00390625" style="2" customWidth="1"/>
    <col min="11" max="11" width="9.00390625" style="20" customWidth="1"/>
    <col min="12" max="16384" width="9.00390625" style="2" customWidth="1"/>
  </cols>
  <sheetData>
    <row r="1" spans="1:12" ht="9.75" customHeight="1">
      <c r="A1" s="108"/>
      <c r="B1" s="74"/>
      <c r="C1" s="86"/>
      <c r="D1" s="76"/>
      <c r="E1" s="72"/>
      <c r="F1" s="75"/>
      <c r="G1" s="77"/>
      <c r="H1" s="77"/>
      <c r="I1" s="77"/>
      <c r="J1" s="77"/>
      <c r="K1" s="77"/>
      <c r="L1" s="78"/>
    </row>
    <row r="2" spans="1:12" s="102" customFormat="1" ht="12.75" customHeight="1">
      <c r="A2" s="95"/>
      <c r="B2" s="96" t="s">
        <v>62</v>
      </c>
      <c r="C2" s="235" t="s">
        <v>102</v>
      </c>
      <c r="D2" s="235"/>
      <c r="E2" s="97"/>
      <c r="F2" s="98" t="s">
        <v>66</v>
      </c>
      <c r="G2" s="85" t="s">
        <v>135</v>
      </c>
      <c r="H2" s="99"/>
      <c r="I2" s="99"/>
      <c r="J2" s="99"/>
      <c r="K2" s="100"/>
      <c r="L2" s="101"/>
    </row>
    <row r="3" spans="1:12" s="102" customFormat="1" ht="12.75" customHeight="1">
      <c r="A3" s="95"/>
      <c r="B3" s="96" t="s">
        <v>63</v>
      </c>
      <c r="C3" s="236" t="s">
        <v>103</v>
      </c>
      <c r="D3" s="236"/>
      <c r="E3" s="97"/>
      <c r="F3" s="98" t="s">
        <v>67</v>
      </c>
      <c r="G3" s="107">
        <v>0.22</v>
      </c>
      <c r="H3" s="99"/>
      <c r="I3" s="99"/>
      <c r="J3" s="99"/>
      <c r="K3" s="100"/>
      <c r="L3" s="101"/>
    </row>
    <row r="4" spans="1:12" s="102" customFormat="1" ht="18.75" customHeight="1">
      <c r="A4" s="95"/>
      <c r="B4" s="96" t="s">
        <v>64</v>
      </c>
      <c r="C4" s="236" t="s">
        <v>104</v>
      </c>
      <c r="D4" s="236"/>
      <c r="E4" s="97"/>
      <c r="F4" s="98"/>
      <c r="G4" s="99"/>
      <c r="H4" s="99"/>
      <c r="I4" s="99"/>
      <c r="J4" s="99"/>
      <c r="K4" s="100"/>
      <c r="L4" s="101"/>
    </row>
    <row r="5" spans="1:12" s="102" customFormat="1" ht="12.75" customHeight="1">
      <c r="A5" s="95"/>
      <c r="B5" s="96" t="s">
        <v>65</v>
      </c>
      <c r="C5" s="236" t="s">
        <v>105</v>
      </c>
      <c r="D5" s="236"/>
      <c r="E5" s="97"/>
      <c r="F5" s="98"/>
      <c r="G5" s="99"/>
      <c r="H5" s="99"/>
      <c r="I5" s="99"/>
      <c r="J5" s="99"/>
      <c r="K5" s="100"/>
      <c r="L5" s="101"/>
    </row>
    <row r="6" spans="1:12" ht="9.75" customHeight="1" thickBot="1">
      <c r="A6" s="93"/>
      <c r="B6" s="56"/>
      <c r="C6" s="17"/>
      <c r="D6" s="71"/>
      <c r="E6" s="8"/>
      <c r="F6" s="17"/>
      <c r="G6" s="9"/>
      <c r="H6" s="9"/>
      <c r="I6" s="9"/>
      <c r="J6" s="9"/>
      <c r="K6" s="9"/>
      <c r="L6" s="62"/>
    </row>
    <row r="7" spans="1:12" ht="15">
      <c r="A7" s="264" t="s">
        <v>14</v>
      </c>
      <c r="B7" s="265"/>
      <c r="C7" s="265"/>
      <c r="D7" s="265"/>
      <c r="E7" s="265"/>
      <c r="F7" s="265"/>
      <c r="G7" s="265"/>
      <c r="H7" s="265"/>
      <c r="I7" s="265"/>
      <c r="J7" s="265"/>
      <c r="K7" s="265"/>
      <c r="L7" s="266"/>
    </row>
    <row r="8" spans="1:12" ht="11.25">
      <c r="A8" s="11" t="s">
        <v>5</v>
      </c>
      <c r="B8" s="10" t="s">
        <v>1</v>
      </c>
      <c r="C8" s="10" t="s">
        <v>6</v>
      </c>
      <c r="D8" s="10" t="s">
        <v>7</v>
      </c>
      <c r="E8" s="10" t="s">
        <v>18</v>
      </c>
      <c r="F8" s="10" t="s">
        <v>16</v>
      </c>
      <c r="G8" s="10" t="s">
        <v>17</v>
      </c>
      <c r="H8" s="6" t="s">
        <v>19</v>
      </c>
      <c r="I8" s="6" t="s">
        <v>20</v>
      </c>
      <c r="J8" s="6" t="s">
        <v>61</v>
      </c>
      <c r="K8" s="6" t="s">
        <v>2</v>
      </c>
      <c r="L8" s="12" t="s">
        <v>21</v>
      </c>
    </row>
    <row r="9" spans="1:12" ht="11.25">
      <c r="A9" s="11" t="s">
        <v>29</v>
      </c>
      <c r="B9" s="251" t="s">
        <v>38</v>
      </c>
      <c r="C9" s="251"/>
      <c r="D9" s="251"/>
      <c r="E9" s="152"/>
      <c r="F9" s="28"/>
      <c r="G9" s="28"/>
      <c r="H9" s="28"/>
      <c r="I9" s="28"/>
      <c r="J9" s="28"/>
      <c r="K9" s="40"/>
      <c r="L9" s="65"/>
    </row>
    <row r="10" spans="1:12" ht="11.25">
      <c r="A10" s="13" t="s">
        <v>31</v>
      </c>
      <c r="B10" s="254" t="s">
        <v>30</v>
      </c>
      <c r="C10" s="254"/>
      <c r="D10" s="254"/>
      <c r="E10" s="153"/>
      <c r="F10" s="31"/>
      <c r="G10" s="31"/>
      <c r="H10" s="31"/>
      <c r="I10" s="31"/>
      <c r="J10" s="31"/>
      <c r="K10" s="41"/>
      <c r="L10" s="66"/>
    </row>
    <row r="11" spans="1:12" ht="11.25">
      <c r="A11" s="19" t="s">
        <v>27</v>
      </c>
      <c r="B11" s="26" t="s">
        <v>71</v>
      </c>
      <c r="C11" s="26" t="s">
        <v>23</v>
      </c>
      <c r="D11" s="29" t="s">
        <v>72</v>
      </c>
      <c r="E11" s="34"/>
      <c r="F11" s="34"/>
      <c r="G11" s="34"/>
      <c r="H11" s="34"/>
      <c r="I11" s="34"/>
      <c r="J11" s="34"/>
      <c r="K11" s="34" t="s">
        <v>25</v>
      </c>
      <c r="L11" s="45">
        <f>L12</f>
        <v>1</v>
      </c>
    </row>
    <row r="12" spans="1:12" s="50" customFormat="1" ht="11.25">
      <c r="A12" s="46"/>
      <c r="B12" s="47"/>
      <c r="C12" s="47"/>
      <c r="D12" s="115" t="s">
        <v>74</v>
      </c>
      <c r="E12" s="48">
        <v>1</v>
      </c>
      <c r="F12" s="48"/>
      <c r="G12" s="48"/>
      <c r="H12" s="48"/>
      <c r="I12" s="48"/>
      <c r="J12" s="48"/>
      <c r="K12" s="48"/>
      <c r="L12" s="49">
        <f>SUM(E12:K12)</f>
        <v>1</v>
      </c>
    </row>
    <row r="13" spans="1:12" ht="22.5">
      <c r="A13" s="19" t="s">
        <v>113</v>
      </c>
      <c r="B13" s="51" t="s">
        <v>70</v>
      </c>
      <c r="C13" s="26">
        <v>4813</v>
      </c>
      <c r="D13" s="29" t="s">
        <v>73</v>
      </c>
      <c r="E13" s="34"/>
      <c r="F13" s="34"/>
      <c r="G13" s="34"/>
      <c r="H13" s="34"/>
      <c r="I13" s="34"/>
      <c r="J13" s="34"/>
      <c r="K13" s="34" t="s">
        <v>0</v>
      </c>
      <c r="L13" s="45">
        <f>L14</f>
        <v>2.26</v>
      </c>
    </row>
    <row r="14" spans="1:12" s="50" customFormat="1" ht="11.25">
      <c r="A14" s="46"/>
      <c r="B14" s="47"/>
      <c r="C14" s="47"/>
      <c r="D14" s="115" t="s">
        <v>75</v>
      </c>
      <c r="E14" s="48">
        <v>1</v>
      </c>
      <c r="F14" s="48"/>
      <c r="G14" s="48">
        <v>2</v>
      </c>
      <c r="H14" s="48"/>
      <c r="I14" s="48">
        <v>1.13</v>
      </c>
      <c r="J14" s="48"/>
      <c r="K14" s="48"/>
      <c r="L14" s="49">
        <f>E14*G14*I14</f>
        <v>2.26</v>
      </c>
    </row>
    <row r="15" spans="1:12" ht="11.25">
      <c r="A15" s="19" t="s">
        <v>114</v>
      </c>
      <c r="B15" s="26" t="s">
        <v>71</v>
      </c>
      <c r="C15" s="26" t="s">
        <v>28</v>
      </c>
      <c r="D15" s="29" t="s">
        <v>41</v>
      </c>
      <c r="E15" s="34"/>
      <c r="F15" s="34"/>
      <c r="G15" s="34"/>
      <c r="H15" s="34"/>
      <c r="I15" s="34"/>
      <c r="J15" s="34"/>
      <c r="K15" s="34" t="s">
        <v>40</v>
      </c>
      <c r="L15" s="45">
        <f>L16</f>
        <v>1</v>
      </c>
    </row>
    <row r="16" spans="1:12" s="50" customFormat="1" ht="11.25">
      <c r="A16" s="46"/>
      <c r="B16" s="47"/>
      <c r="C16" s="47"/>
      <c r="D16" s="115" t="s">
        <v>76</v>
      </c>
      <c r="E16" s="48">
        <v>1</v>
      </c>
      <c r="F16" s="48"/>
      <c r="G16" s="48"/>
      <c r="H16" s="48"/>
      <c r="I16" s="48"/>
      <c r="J16" s="48"/>
      <c r="K16" s="48"/>
      <c r="L16" s="49">
        <f>E16</f>
        <v>1</v>
      </c>
    </row>
    <row r="17" spans="1:12" ht="11.25">
      <c r="A17" s="11" t="s">
        <v>33</v>
      </c>
      <c r="B17" s="251" t="s">
        <v>115</v>
      </c>
      <c r="C17" s="251"/>
      <c r="D17" s="251"/>
      <c r="E17" s="44"/>
      <c r="F17" s="44"/>
      <c r="G17" s="44"/>
      <c r="H17" s="44"/>
      <c r="I17" s="44"/>
      <c r="J17" s="44"/>
      <c r="K17" s="44"/>
      <c r="L17" s="68"/>
    </row>
    <row r="18" spans="1:12" ht="11.25">
      <c r="A18" s="13" t="s">
        <v>32</v>
      </c>
      <c r="B18" s="254" t="s">
        <v>116</v>
      </c>
      <c r="C18" s="254"/>
      <c r="D18" s="254"/>
      <c r="E18" s="43"/>
      <c r="F18" s="43"/>
      <c r="G18" s="43"/>
      <c r="H18" s="43"/>
      <c r="I18" s="43"/>
      <c r="J18" s="43"/>
      <c r="K18" s="43"/>
      <c r="L18" s="67"/>
    </row>
    <row r="19" spans="1:12" ht="22.5">
      <c r="A19" s="16" t="s">
        <v>59</v>
      </c>
      <c r="B19" s="70" t="s">
        <v>69</v>
      </c>
      <c r="C19" s="133">
        <v>97649</v>
      </c>
      <c r="D19" s="134" t="s">
        <v>121</v>
      </c>
      <c r="E19" s="34"/>
      <c r="F19" s="34"/>
      <c r="G19" s="34"/>
      <c r="H19" s="34"/>
      <c r="I19" s="34"/>
      <c r="J19" s="34"/>
      <c r="K19" s="64" t="s">
        <v>0</v>
      </c>
      <c r="L19" s="45">
        <f>SUM(L20:L20)</f>
        <v>3025.35</v>
      </c>
    </row>
    <row r="20" spans="1:12" ht="11.25">
      <c r="A20" s="109"/>
      <c r="B20" s="69"/>
      <c r="C20" s="69"/>
      <c r="D20" s="115" t="s">
        <v>123</v>
      </c>
      <c r="E20" s="48">
        <v>3025.35</v>
      </c>
      <c r="F20" s="69"/>
      <c r="G20" s="48"/>
      <c r="H20" s="69"/>
      <c r="I20" s="69"/>
      <c r="J20" s="69"/>
      <c r="K20" s="69"/>
      <c r="L20" s="49">
        <f>E20</f>
        <v>3025.35</v>
      </c>
    </row>
    <row r="21" spans="1:12" ht="22.5">
      <c r="A21" s="179" t="s">
        <v>60</v>
      </c>
      <c r="B21" s="70" t="s">
        <v>69</v>
      </c>
      <c r="C21" s="133">
        <v>97655</v>
      </c>
      <c r="D21" s="134" t="s">
        <v>122</v>
      </c>
      <c r="E21" s="34"/>
      <c r="F21" s="34"/>
      <c r="G21" s="34"/>
      <c r="H21" s="34"/>
      <c r="I21" s="34"/>
      <c r="J21" s="34"/>
      <c r="K21" s="64" t="s">
        <v>0</v>
      </c>
      <c r="L21" s="45">
        <f>L25</f>
        <v>0</v>
      </c>
    </row>
    <row r="22" spans="1:12" ht="11.25">
      <c r="A22" s="47"/>
      <c r="B22" s="69"/>
      <c r="C22" s="69"/>
      <c r="D22" s="115" t="s">
        <v>124</v>
      </c>
      <c r="E22" s="48">
        <v>3025.35</v>
      </c>
      <c r="F22" s="69"/>
      <c r="G22" s="48"/>
      <c r="H22" s="69"/>
      <c r="I22" s="69"/>
      <c r="J22" s="69"/>
      <c r="K22" s="69"/>
      <c r="L22" s="49">
        <f>E22</f>
        <v>3025.35</v>
      </c>
    </row>
    <row r="23" spans="1:12" ht="22.5">
      <c r="A23" s="132" t="s">
        <v>131</v>
      </c>
      <c r="B23" s="64" t="s">
        <v>69</v>
      </c>
      <c r="C23" s="125" t="s">
        <v>125</v>
      </c>
      <c r="D23" s="134" t="s">
        <v>133</v>
      </c>
      <c r="E23" s="48"/>
      <c r="F23" s="69"/>
      <c r="G23" s="48"/>
      <c r="H23" s="69"/>
      <c r="I23" s="69"/>
      <c r="J23" s="69"/>
      <c r="K23" s="47" t="s">
        <v>129</v>
      </c>
      <c r="L23" s="49">
        <f>E23</f>
        <v>0</v>
      </c>
    </row>
    <row r="24" spans="1:12" ht="11.25">
      <c r="A24" s="178"/>
      <c r="B24" s="64"/>
      <c r="C24" s="125"/>
      <c r="D24" s="115" t="s">
        <v>134</v>
      </c>
      <c r="E24" s="48">
        <v>2</v>
      </c>
      <c r="F24" s="69"/>
      <c r="G24" s="48"/>
      <c r="H24" s="69"/>
      <c r="I24" s="69"/>
      <c r="J24" s="69"/>
      <c r="K24" s="69"/>
      <c r="L24" s="49">
        <f>E24</f>
        <v>2</v>
      </c>
    </row>
    <row r="25" spans="1:12" ht="11.25">
      <c r="A25" s="11" t="s">
        <v>117</v>
      </c>
      <c r="B25" s="251" t="s">
        <v>39</v>
      </c>
      <c r="C25" s="251"/>
      <c r="D25" s="251"/>
      <c r="E25" s="44"/>
      <c r="F25" s="44"/>
      <c r="G25" s="44"/>
      <c r="H25" s="44"/>
      <c r="I25" s="44"/>
      <c r="J25" s="44"/>
      <c r="K25" s="44"/>
      <c r="L25" s="68"/>
    </row>
    <row r="26" spans="1:12" ht="11.25">
      <c r="A26" s="13" t="s">
        <v>118</v>
      </c>
      <c r="B26" s="254" t="s">
        <v>107</v>
      </c>
      <c r="C26" s="254"/>
      <c r="D26" s="254"/>
      <c r="E26" s="43"/>
      <c r="F26" s="43"/>
      <c r="G26" s="43"/>
      <c r="H26" s="43"/>
      <c r="I26" s="43"/>
      <c r="J26" s="43"/>
      <c r="K26" s="43"/>
      <c r="L26" s="67"/>
    </row>
    <row r="27" spans="1:12" ht="22.5">
      <c r="A27" s="16" t="s">
        <v>119</v>
      </c>
      <c r="B27" s="70" t="s">
        <v>69</v>
      </c>
      <c r="C27" s="3">
        <v>94216</v>
      </c>
      <c r="D27" s="114" t="s">
        <v>106</v>
      </c>
      <c r="E27" s="34"/>
      <c r="F27" s="34"/>
      <c r="G27" s="34"/>
      <c r="H27" s="34"/>
      <c r="I27" s="34"/>
      <c r="J27" s="34"/>
      <c r="K27" s="64" t="s">
        <v>0</v>
      </c>
      <c r="L27" s="45">
        <f>SUM(L28:L28)</f>
        <v>3004.09</v>
      </c>
    </row>
    <row r="28" spans="1:12" ht="11.25">
      <c r="A28" s="109"/>
      <c r="B28" s="69"/>
      <c r="C28" s="69"/>
      <c r="D28" s="115" t="s">
        <v>108</v>
      </c>
      <c r="E28" s="48">
        <v>3004.09</v>
      </c>
      <c r="F28" s="69"/>
      <c r="G28" s="48"/>
      <c r="H28" s="69"/>
      <c r="I28" s="69"/>
      <c r="J28" s="69"/>
      <c r="K28" s="69"/>
      <c r="L28" s="49">
        <f>E28</f>
        <v>3004.09</v>
      </c>
    </row>
    <row r="29" spans="1:12" ht="45">
      <c r="A29" s="16" t="s">
        <v>120</v>
      </c>
      <c r="B29" s="70" t="s">
        <v>69</v>
      </c>
      <c r="C29" s="133">
        <v>100778</v>
      </c>
      <c r="D29" s="134" t="s">
        <v>111</v>
      </c>
      <c r="E29" s="34"/>
      <c r="F29" s="34"/>
      <c r="G29" s="34"/>
      <c r="H29" s="34"/>
      <c r="I29" s="34"/>
      <c r="J29" s="34"/>
      <c r="K29" s="64" t="s">
        <v>101</v>
      </c>
      <c r="L29" s="45">
        <f>L30</f>
        <v>60507</v>
      </c>
    </row>
    <row r="30" spans="1:12" ht="12" thickBot="1">
      <c r="A30" s="159"/>
      <c r="B30" s="155"/>
      <c r="C30" s="155"/>
      <c r="D30" s="156" t="s">
        <v>112</v>
      </c>
      <c r="E30" s="157">
        <v>20</v>
      </c>
      <c r="F30" s="155"/>
      <c r="G30" s="157"/>
      <c r="H30" s="155"/>
      <c r="I30" s="155"/>
      <c r="J30" s="160">
        <v>3025.35</v>
      </c>
      <c r="K30" s="155"/>
      <c r="L30" s="158">
        <f>E30*J30</f>
        <v>60507</v>
      </c>
    </row>
  </sheetData>
  <sheetProtection/>
  <mergeCells count="11">
    <mergeCell ref="B9:D9"/>
    <mergeCell ref="B10:D10"/>
    <mergeCell ref="B25:D25"/>
    <mergeCell ref="B26:D26"/>
    <mergeCell ref="C2:D2"/>
    <mergeCell ref="C3:D3"/>
    <mergeCell ref="C4:D4"/>
    <mergeCell ref="C5:D5"/>
    <mergeCell ref="A7:L7"/>
    <mergeCell ref="B17:D17"/>
    <mergeCell ref="B18:D18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2" sqref="F2"/>
    </sheetView>
  </sheetViews>
  <sheetFormatPr defaultColWidth="9.00390625" defaultRowHeight="14.25"/>
  <cols>
    <col min="1" max="1" width="10.75390625" style="20" customWidth="1"/>
    <col min="2" max="2" width="11.25390625" style="20" customWidth="1"/>
    <col min="3" max="3" width="45.00390625" style="23" customWidth="1"/>
    <col min="4" max="5" width="9.00390625" style="20" customWidth="1"/>
    <col min="6" max="6" width="12.125" style="38" bestFit="1" customWidth="1"/>
    <col min="7" max="7" width="11.50390625" style="25" bestFit="1" customWidth="1"/>
    <col min="8" max="16384" width="9.00390625" style="2" customWidth="1"/>
  </cols>
  <sheetData>
    <row r="1" spans="1:7" ht="9.75" customHeight="1">
      <c r="A1" s="73"/>
      <c r="B1" s="74"/>
      <c r="C1" s="110"/>
      <c r="D1" s="76"/>
      <c r="E1" s="72"/>
      <c r="F1" s="75"/>
      <c r="G1" s="87"/>
    </row>
    <row r="2" spans="1:7" s="102" customFormat="1" ht="12.75" customHeight="1">
      <c r="A2" s="95"/>
      <c r="B2" s="96" t="s">
        <v>62</v>
      </c>
      <c r="C2" s="235" t="s">
        <v>102</v>
      </c>
      <c r="D2" s="235"/>
      <c r="E2" s="97" t="s">
        <v>66</v>
      </c>
      <c r="F2" s="85" t="s">
        <v>135</v>
      </c>
      <c r="G2" s="104"/>
    </row>
    <row r="3" spans="1:7" s="102" customFormat="1" ht="12.75" customHeight="1">
      <c r="A3" s="95"/>
      <c r="B3" s="96" t="s">
        <v>63</v>
      </c>
      <c r="C3" s="236" t="s">
        <v>103</v>
      </c>
      <c r="D3" s="236"/>
      <c r="E3" s="97" t="s">
        <v>67</v>
      </c>
      <c r="F3" s="107">
        <v>0.22</v>
      </c>
      <c r="G3" s="104"/>
    </row>
    <row r="4" spans="1:7" s="102" customFormat="1" ht="12.75" customHeight="1">
      <c r="A4" s="95"/>
      <c r="B4" s="96" t="s">
        <v>64</v>
      </c>
      <c r="C4" s="236" t="s">
        <v>104</v>
      </c>
      <c r="D4" s="236"/>
      <c r="E4" s="97"/>
      <c r="F4" s="98"/>
      <c r="G4" s="104"/>
    </row>
    <row r="5" spans="1:7" s="102" customFormat="1" ht="12.75" customHeight="1">
      <c r="A5" s="95"/>
      <c r="B5" s="96" t="s">
        <v>65</v>
      </c>
      <c r="C5" s="236" t="s">
        <v>105</v>
      </c>
      <c r="D5" s="236"/>
      <c r="E5" s="97"/>
      <c r="F5" s="98"/>
      <c r="G5" s="104"/>
    </row>
    <row r="6" spans="1:7" ht="9.75" customHeight="1" thickBot="1">
      <c r="A6" s="79"/>
      <c r="B6" s="56"/>
      <c r="C6" s="111"/>
      <c r="D6" s="71"/>
      <c r="E6" s="8"/>
      <c r="F6" s="17"/>
      <c r="G6" s="62"/>
    </row>
    <row r="7" spans="1:7" ht="15">
      <c r="A7" s="264" t="s">
        <v>22</v>
      </c>
      <c r="B7" s="265"/>
      <c r="C7" s="265"/>
      <c r="D7" s="265"/>
      <c r="E7" s="265"/>
      <c r="F7" s="265"/>
      <c r="G7" s="266"/>
    </row>
    <row r="8" spans="1:7" ht="11.25">
      <c r="A8" s="11"/>
      <c r="B8" s="10" t="s">
        <v>23</v>
      </c>
      <c r="C8" s="15" t="s">
        <v>24</v>
      </c>
      <c r="D8" s="10" t="s">
        <v>25</v>
      </c>
      <c r="E8" s="271" t="s">
        <v>10</v>
      </c>
      <c r="F8" s="272"/>
      <c r="G8" s="12"/>
    </row>
    <row r="9" spans="1:7" s="1" customFormat="1" ht="11.25">
      <c r="A9" s="13" t="s">
        <v>1</v>
      </c>
      <c r="B9" s="14" t="s">
        <v>6</v>
      </c>
      <c r="C9" s="14" t="s">
        <v>7</v>
      </c>
      <c r="D9" s="14" t="s">
        <v>2</v>
      </c>
      <c r="E9" s="14" t="s">
        <v>15</v>
      </c>
      <c r="F9" s="37" t="s">
        <v>10</v>
      </c>
      <c r="G9" s="39" t="s">
        <v>26</v>
      </c>
    </row>
    <row r="10" spans="1:7" ht="11.25">
      <c r="A10" s="19"/>
      <c r="B10" s="26"/>
      <c r="C10" s="112" t="s">
        <v>77</v>
      </c>
      <c r="D10" s="26"/>
      <c r="E10" s="26"/>
      <c r="F10" s="30"/>
      <c r="G10" s="52"/>
    </row>
    <row r="11" spans="1:7" ht="22.5">
      <c r="A11" s="33" t="s">
        <v>69</v>
      </c>
      <c r="B11" s="26">
        <v>90777</v>
      </c>
      <c r="C11" s="29" t="s">
        <v>78</v>
      </c>
      <c r="D11" s="26" t="s">
        <v>79</v>
      </c>
      <c r="E11" s="35">
        <v>42</v>
      </c>
      <c r="F11" s="30">
        <v>95.5</v>
      </c>
      <c r="G11" s="36">
        <f>F11*E11</f>
        <v>4011</v>
      </c>
    </row>
    <row r="12" spans="1:7" ht="22.5">
      <c r="A12" s="33" t="s">
        <v>69</v>
      </c>
      <c r="B12" s="26">
        <v>90776</v>
      </c>
      <c r="C12" s="27" t="s">
        <v>80</v>
      </c>
      <c r="D12" s="26" t="s">
        <v>79</v>
      </c>
      <c r="E12" s="35">
        <v>178.5</v>
      </c>
      <c r="F12" s="30">
        <v>34.27</v>
      </c>
      <c r="G12" s="36">
        <f aca="true" t="shared" si="0" ref="G12:G17">F12*E12</f>
        <v>6117.195000000001</v>
      </c>
    </row>
    <row r="13" spans="1:7" ht="11.25">
      <c r="A13" s="19"/>
      <c r="B13" s="26"/>
      <c r="C13" s="112" t="s">
        <v>81</v>
      </c>
      <c r="D13" s="26"/>
      <c r="E13" s="35"/>
      <c r="F13" s="30"/>
      <c r="G13" s="36"/>
    </row>
    <row r="14" spans="1:7" ht="11.25">
      <c r="A14" s="19" t="s">
        <v>82</v>
      </c>
      <c r="B14" s="26" t="s">
        <v>83</v>
      </c>
      <c r="C14" s="24" t="s">
        <v>84</v>
      </c>
      <c r="D14" s="26" t="s">
        <v>79</v>
      </c>
      <c r="E14" s="35">
        <v>42</v>
      </c>
      <c r="F14" s="30">
        <v>24.8497</v>
      </c>
      <c r="G14" s="36">
        <f t="shared" si="0"/>
        <v>1043.6874</v>
      </c>
    </row>
    <row r="15" spans="1:7" ht="11.25">
      <c r="A15" s="19"/>
      <c r="B15" s="26"/>
      <c r="C15" s="112" t="s">
        <v>85</v>
      </c>
      <c r="D15" s="26"/>
      <c r="E15" s="35"/>
      <c r="F15" s="30"/>
      <c r="G15" s="36"/>
    </row>
    <row r="16" spans="1:7" ht="22.5">
      <c r="A16" s="33" t="s">
        <v>69</v>
      </c>
      <c r="B16" s="26">
        <v>88321</v>
      </c>
      <c r="C16" s="27" t="s">
        <v>86</v>
      </c>
      <c r="D16" s="26" t="s">
        <v>79</v>
      </c>
      <c r="E16" s="35">
        <v>21</v>
      </c>
      <c r="F16" s="30">
        <v>26.82</v>
      </c>
      <c r="G16" s="36">
        <f t="shared" si="0"/>
        <v>563.22</v>
      </c>
    </row>
    <row r="17" spans="1:7" ht="22.5">
      <c r="A17" s="33" t="s">
        <v>69</v>
      </c>
      <c r="B17" s="26">
        <v>88249</v>
      </c>
      <c r="C17" s="27" t="s">
        <v>87</v>
      </c>
      <c r="D17" s="26" t="s">
        <v>79</v>
      </c>
      <c r="E17" s="35">
        <v>35</v>
      </c>
      <c r="F17" s="30">
        <v>31.82</v>
      </c>
      <c r="G17" s="36">
        <f t="shared" si="0"/>
        <v>1113.7</v>
      </c>
    </row>
    <row r="18" spans="1:7" ht="11.25">
      <c r="A18" s="273" t="s">
        <v>21</v>
      </c>
      <c r="B18" s="274"/>
      <c r="C18" s="274"/>
      <c r="D18" s="274"/>
      <c r="E18" s="274"/>
      <c r="F18" s="274"/>
      <c r="G18" s="52">
        <f>SUM(G10:G17)</f>
        <v>12848.8024</v>
      </c>
    </row>
    <row r="19" spans="1:7" ht="11.25">
      <c r="A19" s="32"/>
      <c r="B19" s="26"/>
      <c r="C19" s="154"/>
      <c r="D19" s="26"/>
      <c r="E19" s="26"/>
      <c r="F19" s="30"/>
      <c r="G19" s="53"/>
    </row>
    <row r="20" spans="1:7" ht="11.25">
      <c r="A20" s="11"/>
      <c r="B20" s="10" t="s">
        <v>28</v>
      </c>
      <c r="C20" s="15" t="s">
        <v>41</v>
      </c>
      <c r="D20" s="10" t="s">
        <v>40</v>
      </c>
      <c r="E20" s="271" t="s">
        <v>10</v>
      </c>
      <c r="F20" s="272"/>
      <c r="G20" s="12"/>
    </row>
    <row r="21" spans="1:7" s="1" customFormat="1" ht="11.25">
      <c r="A21" s="13" t="s">
        <v>1</v>
      </c>
      <c r="B21" s="14" t="s">
        <v>6</v>
      </c>
      <c r="C21" s="14" t="s">
        <v>7</v>
      </c>
      <c r="D21" s="14" t="s">
        <v>2</v>
      </c>
      <c r="E21" s="14" t="s">
        <v>15</v>
      </c>
      <c r="F21" s="37" t="s">
        <v>10</v>
      </c>
      <c r="G21" s="39" t="s">
        <v>26</v>
      </c>
    </row>
    <row r="22" spans="1:7" ht="11.25">
      <c r="A22" s="19"/>
      <c r="B22" s="26"/>
      <c r="C22" s="112" t="s">
        <v>88</v>
      </c>
      <c r="D22" s="26"/>
      <c r="E22" s="26"/>
      <c r="F22" s="30"/>
      <c r="G22" s="52"/>
    </row>
    <row r="23" spans="1:7" ht="11.25">
      <c r="A23" s="19" t="s">
        <v>82</v>
      </c>
      <c r="B23" s="26" t="s">
        <v>89</v>
      </c>
      <c r="C23" s="24" t="s">
        <v>90</v>
      </c>
      <c r="D23" s="26" t="s">
        <v>91</v>
      </c>
      <c r="E23" s="35">
        <v>2</v>
      </c>
      <c r="F23" s="30">
        <v>109.6977</v>
      </c>
      <c r="G23" s="52">
        <f>F23*E23</f>
        <v>219.3954</v>
      </c>
    </row>
    <row r="24" spans="1:7" ht="11.25">
      <c r="A24" s="19"/>
      <c r="B24" s="26"/>
      <c r="C24" s="112" t="s">
        <v>92</v>
      </c>
      <c r="D24" s="26"/>
      <c r="E24" s="35"/>
      <c r="F24" s="30"/>
      <c r="G24" s="52"/>
    </row>
    <row r="25" spans="1:7" ht="22.5">
      <c r="A25" s="19" t="s">
        <v>82</v>
      </c>
      <c r="B25" s="26" t="s">
        <v>93</v>
      </c>
      <c r="C25" s="113" t="s">
        <v>94</v>
      </c>
      <c r="D25" s="26" t="s">
        <v>91</v>
      </c>
      <c r="E25" s="35">
        <v>3</v>
      </c>
      <c r="F25" s="30">
        <v>209.663</v>
      </c>
      <c r="G25" s="52">
        <f>F25*E25</f>
        <v>628.989</v>
      </c>
    </row>
    <row r="26" spans="1:7" ht="11.25">
      <c r="A26" s="19"/>
      <c r="B26" s="26" t="s">
        <v>95</v>
      </c>
      <c r="C26" s="24" t="s">
        <v>96</v>
      </c>
      <c r="D26" s="26" t="s">
        <v>91</v>
      </c>
      <c r="E26" s="35">
        <v>1</v>
      </c>
      <c r="F26" s="30"/>
      <c r="G26" s="52"/>
    </row>
    <row r="27" spans="1:7" ht="11.25">
      <c r="A27" s="19"/>
      <c r="B27" s="26" t="s">
        <v>97</v>
      </c>
      <c r="C27" s="24" t="s">
        <v>98</v>
      </c>
      <c r="D27" s="26" t="s">
        <v>91</v>
      </c>
      <c r="E27" s="35">
        <v>1</v>
      </c>
      <c r="F27" s="30"/>
      <c r="G27" s="52"/>
    </row>
    <row r="28" spans="1:7" ht="11.25">
      <c r="A28" s="169"/>
      <c r="B28" s="170" t="s">
        <v>99</v>
      </c>
      <c r="C28" s="171" t="s">
        <v>100</v>
      </c>
      <c r="D28" s="170" t="s">
        <v>91</v>
      </c>
      <c r="E28" s="172">
        <v>1</v>
      </c>
      <c r="F28" s="173"/>
      <c r="G28" s="174"/>
    </row>
    <row r="29" spans="1:7" ht="11.25">
      <c r="A29" s="273" t="s">
        <v>21</v>
      </c>
      <c r="B29" s="274"/>
      <c r="C29" s="274"/>
      <c r="D29" s="274"/>
      <c r="E29" s="274"/>
      <c r="F29" s="274"/>
      <c r="G29" s="52">
        <f>SUM(G22:G28)</f>
        <v>848.3844</v>
      </c>
    </row>
    <row r="30" spans="1:7" ht="11.25">
      <c r="A30" s="32"/>
      <c r="B30" s="26"/>
      <c r="C30" s="167"/>
      <c r="D30" s="26"/>
      <c r="E30" s="26"/>
      <c r="F30" s="30"/>
      <c r="G30" s="53"/>
    </row>
    <row r="31" spans="1:7" ht="11.25">
      <c r="A31" s="175"/>
      <c r="B31" s="176" t="s">
        <v>28</v>
      </c>
      <c r="C31" s="177" t="s">
        <v>41</v>
      </c>
      <c r="D31" s="176" t="s">
        <v>40</v>
      </c>
      <c r="E31" s="267" t="s">
        <v>10</v>
      </c>
      <c r="F31" s="268"/>
      <c r="G31" s="12"/>
    </row>
    <row r="32" spans="1:7" ht="11.25">
      <c r="A32" s="13" t="s">
        <v>1</v>
      </c>
      <c r="B32" s="14" t="s">
        <v>6</v>
      </c>
      <c r="C32" s="14" t="s">
        <v>7</v>
      </c>
      <c r="D32" s="14" t="s">
        <v>2</v>
      </c>
      <c r="E32" s="14" t="s">
        <v>15</v>
      </c>
      <c r="F32" s="37" t="s">
        <v>10</v>
      </c>
      <c r="G32" s="39" t="s">
        <v>26</v>
      </c>
    </row>
    <row r="33" spans="1:7" ht="22.5">
      <c r="A33" s="33" t="s">
        <v>69</v>
      </c>
      <c r="B33" s="26">
        <v>88264</v>
      </c>
      <c r="C33" s="24" t="s">
        <v>127</v>
      </c>
      <c r="D33" s="26" t="s">
        <v>91</v>
      </c>
      <c r="E33" s="35">
        <v>8</v>
      </c>
      <c r="F33" s="30">
        <v>31.58</v>
      </c>
      <c r="G33" s="52">
        <f>F33*E33</f>
        <v>252.64</v>
      </c>
    </row>
    <row r="34" spans="1:7" ht="22.5">
      <c r="A34" s="33" t="s">
        <v>69</v>
      </c>
      <c r="B34" s="26">
        <v>88247</v>
      </c>
      <c r="C34" s="24" t="s">
        <v>126</v>
      </c>
      <c r="D34" s="26" t="s">
        <v>91</v>
      </c>
      <c r="E34" s="35">
        <v>8</v>
      </c>
      <c r="F34" s="30">
        <v>23.02</v>
      </c>
      <c r="G34" s="52">
        <f>F34*E34</f>
        <v>184.16</v>
      </c>
    </row>
    <row r="35" spans="1:7" ht="22.5">
      <c r="A35" s="33" t="s">
        <v>69</v>
      </c>
      <c r="B35" s="26">
        <v>97665</v>
      </c>
      <c r="C35" s="113" t="s">
        <v>132</v>
      </c>
      <c r="D35" s="26" t="s">
        <v>2</v>
      </c>
      <c r="E35" s="35">
        <v>30</v>
      </c>
      <c r="F35" s="30">
        <v>1.2</v>
      </c>
      <c r="G35" s="52">
        <f>F35*E35</f>
        <v>36</v>
      </c>
    </row>
    <row r="36" spans="1:7" ht="22.5">
      <c r="A36" s="33" t="s">
        <v>130</v>
      </c>
      <c r="B36" s="26"/>
      <c r="C36" s="24" t="s">
        <v>128</v>
      </c>
      <c r="D36" s="26" t="s">
        <v>129</v>
      </c>
      <c r="E36" s="35">
        <v>1</v>
      </c>
      <c r="F36" s="30">
        <v>112</v>
      </c>
      <c r="G36" s="52">
        <f>F36*E36</f>
        <v>112</v>
      </c>
    </row>
    <row r="37" spans="1:7" ht="12" thickBot="1">
      <c r="A37" s="269" t="s">
        <v>21</v>
      </c>
      <c r="B37" s="270"/>
      <c r="C37" s="270"/>
      <c r="D37" s="270"/>
      <c r="E37" s="270"/>
      <c r="F37" s="270"/>
      <c r="G37" s="54">
        <f>SUM(G33:G36)</f>
        <v>584.8</v>
      </c>
    </row>
  </sheetData>
  <sheetProtection/>
  <mergeCells count="11">
    <mergeCell ref="E31:F31"/>
    <mergeCell ref="A37:F37"/>
    <mergeCell ref="E8:F8"/>
    <mergeCell ref="A18:F18"/>
    <mergeCell ref="E20:F20"/>
    <mergeCell ref="A29:F29"/>
    <mergeCell ref="C2:D2"/>
    <mergeCell ref="C3:D3"/>
    <mergeCell ref="C4:D4"/>
    <mergeCell ref="C5:D5"/>
    <mergeCell ref="A7:G7"/>
  </mergeCells>
  <printOptions/>
  <pageMargins left="0.5118110236220472" right="0.5118110236220472" top="0.7874015748031497" bottom="0.7874015748031497" header="0.31496062992125984" footer="0.31496062992125984"/>
  <pageSetup fitToHeight="0" fitToWidth="1"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zoomScalePageLayoutView="0" workbookViewId="0" topLeftCell="A1">
      <selection activeCell="I9" sqref="I9"/>
    </sheetView>
  </sheetViews>
  <sheetFormatPr defaultColWidth="9.00390625" defaultRowHeight="14.25"/>
  <cols>
    <col min="1" max="1" width="11.125" style="20" customWidth="1"/>
    <col min="2" max="2" width="52.625" style="2" customWidth="1"/>
    <col min="3" max="16384" width="9.00390625" style="2" customWidth="1"/>
  </cols>
  <sheetData>
    <row r="1" spans="1:6" ht="9.75" customHeight="1">
      <c r="A1" s="73"/>
      <c r="B1" s="74"/>
      <c r="C1" s="86"/>
      <c r="D1" s="76"/>
      <c r="E1" s="72"/>
      <c r="F1" s="88"/>
    </row>
    <row r="2" spans="1:6" s="102" customFormat="1" ht="12.75" customHeight="1">
      <c r="A2" s="103" t="s">
        <v>62</v>
      </c>
      <c r="B2" s="235" t="s">
        <v>102</v>
      </c>
      <c r="C2" s="235"/>
      <c r="D2" s="98" t="s">
        <v>66</v>
      </c>
      <c r="E2" s="85" t="s">
        <v>135</v>
      </c>
      <c r="F2" s="101"/>
    </row>
    <row r="3" spans="1:6" s="102" customFormat="1" ht="12.75" customHeight="1">
      <c r="A3" s="103" t="s">
        <v>63</v>
      </c>
      <c r="B3" s="236" t="s">
        <v>103</v>
      </c>
      <c r="C3" s="236"/>
      <c r="D3" s="98" t="s">
        <v>67</v>
      </c>
      <c r="E3" s="105">
        <v>0.22</v>
      </c>
      <c r="F3" s="101"/>
    </row>
    <row r="4" spans="1:6" s="102" customFormat="1" ht="12.75" customHeight="1">
      <c r="A4" s="103" t="s">
        <v>64</v>
      </c>
      <c r="B4" s="236" t="s">
        <v>104</v>
      </c>
      <c r="C4" s="236"/>
      <c r="D4" s="97"/>
      <c r="E4" s="106"/>
      <c r="F4" s="101"/>
    </row>
    <row r="5" spans="1:6" s="102" customFormat="1" ht="12.75" customHeight="1">
      <c r="A5" s="103" t="s">
        <v>65</v>
      </c>
      <c r="B5" s="236" t="s">
        <v>105</v>
      </c>
      <c r="C5" s="236"/>
      <c r="D5" s="97"/>
      <c r="E5" s="106"/>
      <c r="F5" s="101"/>
    </row>
    <row r="6" spans="1:6" ht="9.75" customHeight="1" thickBot="1">
      <c r="A6" s="79"/>
      <c r="B6" s="56"/>
      <c r="C6" s="17"/>
      <c r="D6" s="71"/>
      <c r="E6" s="8"/>
      <c r="F6" s="89"/>
    </row>
    <row r="7" spans="1:6" ht="15">
      <c r="A7" s="264" t="s">
        <v>68</v>
      </c>
      <c r="B7" s="265"/>
      <c r="C7" s="265"/>
      <c r="D7" s="265"/>
      <c r="E7" s="265"/>
      <c r="F7" s="266"/>
    </row>
    <row r="8" spans="1:6" ht="22.5">
      <c r="A8" s="11" t="s">
        <v>5</v>
      </c>
      <c r="B8" s="10" t="s">
        <v>7</v>
      </c>
      <c r="C8" s="10" t="s">
        <v>42</v>
      </c>
      <c r="D8" s="10" t="s">
        <v>43</v>
      </c>
      <c r="E8" s="10" t="s">
        <v>44</v>
      </c>
      <c r="F8" s="90" t="s">
        <v>45</v>
      </c>
    </row>
    <row r="9" spans="1:6" ht="11.25">
      <c r="A9" s="19">
        <v>1</v>
      </c>
      <c r="B9" s="18" t="s">
        <v>46</v>
      </c>
      <c r="C9" s="59">
        <v>0.038</v>
      </c>
      <c r="D9" s="59">
        <v>0.0401</v>
      </c>
      <c r="E9" s="59">
        <v>0.0467</v>
      </c>
      <c r="F9" s="91">
        <v>0.0401</v>
      </c>
    </row>
    <row r="10" spans="1:6" ht="11.25">
      <c r="A10" s="19">
        <v>2</v>
      </c>
      <c r="B10" s="18" t="s">
        <v>47</v>
      </c>
      <c r="C10" s="59">
        <v>0.0032</v>
      </c>
      <c r="D10" s="59">
        <v>0.004</v>
      </c>
      <c r="E10" s="59">
        <v>0.0074</v>
      </c>
      <c r="F10" s="91">
        <v>0.004</v>
      </c>
    </row>
    <row r="11" spans="1:6" ht="11.25">
      <c r="A11" s="19">
        <v>3</v>
      </c>
      <c r="B11" s="58" t="s">
        <v>48</v>
      </c>
      <c r="C11" s="59">
        <v>0.005</v>
      </c>
      <c r="D11" s="59">
        <v>0.0056</v>
      </c>
      <c r="E11" s="59">
        <v>0.0097</v>
      </c>
      <c r="F11" s="91">
        <v>0.0056</v>
      </c>
    </row>
    <row r="12" spans="1:6" ht="11.25">
      <c r="A12" s="19">
        <v>4</v>
      </c>
      <c r="B12" s="18" t="s">
        <v>49</v>
      </c>
      <c r="C12" s="59">
        <v>0.0102</v>
      </c>
      <c r="D12" s="59">
        <v>0.0111</v>
      </c>
      <c r="E12" s="59">
        <v>0.0121</v>
      </c>
      <c r="F12" s="91">
        <v>0.0111</v>
      </c>
    </row>
    <row r="13" spans="1:6" ht="11.25">
      <c r="A13" s="19">
        <v>5</v>
      </c>
      <c r="B13" s="18" t="s">
        <v>50</v>
      </c>
      <c r="C13" s="59">
        <v>0.0364</v>
      </c>
      <c r="D13" s="59">
        <v>0.073</v>
      </c>
      <c r="E13" s="59">
        <v>0.0869</v>
      </c>
      <c r="F13" s="91">
        <v>0.073</v>
      </c>
    </row>
    <row r="14" spans="1:6" ht="11.25">
      <c r="A14" s="19">
        <v>6</v>
      </c>
      <c r="B14" s="18" t="s">
        <v>55</v>
      </c>
      <c r="C14" s="59">
        <v>0.0765</v>
      </c>
      <c r="D14" s="59">
        <v>0.132</v>
      </c>
      <c r="E14" s="59">
        <v>0.1875</v>
      </c>
      <c r="F14" s="91">
        <v>0.0665</v>
      </c>
    </row>
    <row r="15" spans="1:6" s="50" customFormat="1" ht="11.25">
      <c r="A15" s="46" t="s">
        <v>34</v>
      </c>
      <c r="B15" s="42" t="s">
        <v>51</v>
      </c>
      <c r="C15" s="60">
        <v>0.0065</v>
      </c>
      <c r="D15" s="60">
        <v>0.0065</v>
      </c>
      <c r="E15" s="60">
        <v>0.0065</v>
      </c>
      <c r="F15" s="92">
        <v>0.0065</v>
      </c>
    </row>
    <row r="16" spans="1:6" s="50" customFormat="1" ht="11.25">
      <c r="A16" s="46" t="s">
        <v>35</v>
      </c>
      <c r="B16" s="42" t="s">
        <v>52</v>
      </c>
      <c r="C16" s="60">
        <v>0.03</v>
      </c>
      <c r="D16" s="60">
        <v>0.03</v>
      </c>
      <c r="E16" s="60">
        <v>0.03</v>
      </c>
      <c r="F16" s="92">
        <v>0.03</v>
      </c>
    </row>
    <row r="17" spans="1:6" s="50" customFormat="1" ht="11.25">
      <c r="A17" s="46" t="s">
        <v>36</v>
      </c>
      <c r="B17" s="42" t="s">
        <v>53</v>
      </c>
      <c r="C17" s="60">
        <v>0.02</v>
      </c>
      <c r="D17" s="60">
        <v>0.035</v>
      </c>
      <c r="E17" s="60">
        <v>0.05</v>
      </c>
      <c r="F17" s="92">
        <v>0.03</v>
      </c>
    </row>
    <row r="18" spans="1:6" s="50" customFormat="1" ht="11.25">
      <c r="A18" s="46" t="s">
        <v>37</v>
      </c>
      <c r="B18" s="42" t="s">
        <v>54</v>
      </c>
      <c r="C18" s="60">
        <v>0.02</v>
      </c>
      <c r="D18" s="60">
        <v>0.0325</v>
      </c>
      <c r="E18" s="60">
        <v>0.045</v>
      </c>
      <c r="F18" s="92">
        <v>0</v>
      </c>
    </row>
    <row r="19" spans="1:6" ht="11.25">
      <c r="A19" s="32"/>
      <c r="B19" s="7"/>
      <c r="C19" s="7"/>
      <c r="D19" s="7"/>
      <c r="E19" s="7"/>
      <c r="F19" s="21"/>
    </row>
    <row r="20" spans="1:6" ht="11.25">
      <c r="A20" s="32"/>
      <c r="B20" s="7" t="s">
        <v>56</v>
      </c>
      <c r="C20" s="7"/>
      <c r="D20" s="7"/>
      <c r="E20" s="7"/>
      <c r="F20" s="21"/>
    </row>
    <row r="21" spans="1:6" ht="11.25">
      <c r="A21" s="32"/>
      <c r="B21" s="7" t="s">
        <v>57</v>
      </c>
      <c r="C21" s="7"/>
      <c r="D21" s="7"/>
      <c r="E21" s="7"/>
      <c r="F21" s="21"/>
    </row>
    <row r="22" spans="1:6" ht="11.25">
      <c r="A22" s="32"/>
      <c r="B22" s="7"/>
      <c r="C22" s="7"/>
      <c r="D22" s="7"/>
      <c r="E22" s="7"/>
      <c r="F22" s="21"/>
    </row>
    <row r="23" spans="1:6" ht="12" thickBot="1">
      <c r="A23" s="93"/>
      <c r="B23" s="94" t="s">
        <v>58</v>
      </c>
      <c r="C23" s="8"/>
      <c r="D23" s="8"/>
      <c r="E23" s="8"/>
      <c r="F23" s="22"/>
    </row>
  </sheetData>
  <sheetProtection/>
  <mergeCells count="5">
    <mergeCell ref="A7:F7"/>
    <mergeCell ref="B2:C2"/>
    <mergeCell ref="B3:C3"/>
    <mergeCell ref="B4:C4"/>
    <mergeCell ref="B5:C5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">
      <selection activeCell="F20" sqref="F20"/>
    </sheetView>
  </sheetViews>
  <sheetFormatPr defaultColWidth="9.00390625" defaultRowHeight="14.25"/>
  <cols>
    <col min="1" max="1" width="15.50390625" style="0" customWidth="1"/>
    <col min="2" max="2" width="16.875" style="0" customWidth="1"/>
    <col min="3" max="3" width="11.375" style="0" bestFit="1" customWidth="1"/>
    <col min="4" max="6" width="10.25390625" style="0" bestFit="1" customWidth="1"/>
    <col min="7" max="8" width="11.375" style="0" bestFit="1" customWidth="1"/>
    <col min="9" max="9" width="12.625" style="0" customWidth="1"/>
  </cols>
  <sheetData>
    <row r="1" spans="1:9" ht="15">
      <c r="A1" s="275" t="s">
        <v>138</v>
      </c>
      <c r="B1" s="276"/>
      <c r="C1" s="276"/>
      <c r="D1" s="276"/>
      <c r="E1" s="276"/>
      <c r="F1" s="276"/>
      <c r="G1" s="276"/>
      <c r="H1" s="276"/>
      <c r="I1" s="277"/>
    </row>
    <row r="2" spans="1:9" ht="22.5">
      <c r="A2" s="11" t="s">
        <v>5</v>
      </c>
      <c r="B2" s="10" t="s">
        <v>7</v>
      </c>
      <c r="C2" s="180" t="s">
        <v>139</v>
      </c>
      <c r="D2" s="181" t="s">
        <v>140</v>
      </c>
      <c r="E2" s="180" t="s">
        <v>141</v>
      </c>
      <c r="F2" s="180" t="s">
        <v>145</v>
      </c>
      <c r="G2" s="10" t="s">
        <v>146</v>
      </c>
      <c r="H2" s="208" t="s">
        <v>147</v>
      </c>
      <c r="I2" s="182" t="s">
        <v>142</v>
      </c>
    </row>
    <row r="3" spans="1:9" ht="14.25">
      <c r="A3" s="13" t="s">
        <v>29</v>
      </c>
      <c r="B3" s="183" t="s">
        <v>143</v>
      </c>
      <c r="C3" s="184"/>
      <c r="D3" s="185"/>
      <c r="E3" s="209"/>
      <c r="F3" s="210"/>
      <c r="G3" s="184"/>
      <c r="H3" s="211"/>
      <c r="I3" s="186"/>
    </row>
    <row r="4" spans="1:9" ht="14.25">
      <c r="A4" s="282" t="s">
        <v>31</v>
      </c>
      <c r="B4" s="284" t="s">
        <v>30</v>
      </c>
      <c r="C4" s="187">
        <v>31509.03</v>
      </c>
      <c r="D4" s="212">
        <v>6301.806</v>
      </c>
      <c r="E4" s="187">
        <v>6301.806</v>
      </c>
      <c r="F4" s="187">
        <v>6301.806</v>
      </c>
      <c r="G4" s="213">
        <v>6301.806</v>
      </c>
      <c r="H4" s="214">
        <v>6301.806</v>
      </c>
      <c r="I4" s="215">
        <f>D4+E4+F4+G4+H4</f>
        <v>31509.03</v>
      </c>
    </row>
    <row r="5" spans="1:9" ht="14.25">
      <c r="A5" s="283"/>
      <c r="B5" s="285"/>
      <c r="C5" s="190">
        <f>C4/$C$12</f>
        <v>0.021157087528941146</v>
      </c>
      <c r="D5" s="216">
        <v>0.2</v>
      </c>
      <c r="E5" s="190">
        <v>0.2</v>
      </c>
      <c r="F5" s="190">
        <v>0.2</v>
      </c>
      <c r="G5" s="59">
        <v>0.2</v>
      </c>
      <c r="H5" s="217">
        <v>0.2</v>
      </c>
      <c r="I5" s="218">
        <f>SUM(D5:H5)</f>
        <v>1</v>
      </c>
    </row>
    <row r="6" spans="1:9" ht="14.25">
      <c r="A6" s="11" t="s">
        <v>33</v>
      </c>
      <c r="B6" s="193" t="s">
        <v>115</v>
      </c>
      <c r="C6" s="194"/>
      <c r="D6" s="195"/>
      <c r="E6" s="194"/>
      <c r="F6" s="194"/>
      <c r="G6" s="194"/>
      <c r="H6" s="196"/>
      <c r="I6" s="197"/>
    </row>
    <row r="7" spans="1:9" ht="14.25">
      <c r="A7" s="282" t="s">
        <v>32</v>
      </c>
      <c r="B7" s="284" t="s">
        <v>116</v>
      </c>
      <c r="C7" s="187">
        <v>82959.49</v>
      </c>
      <c r="D7" s="188">
        <v>82959.49</v>
      </c>
      <c r="E7" s="187"/>
      <c r="F7" s="187"/>
      <c r="G7" s="187"/>
      <c r="H7" s="52"/>
      <c r="I7" s="189">
        <f>D7</f>
        <v>82959.49</v>
      </c>
    </row>
    <row r="8" spans="1:9" ht="14.25">
      <c r="A8" s="283"/>
      <c r="B8" s="285"/>
      <c r="C8" s="190">
        <f>C7/$C$12</f>
        <v>0.055704069318741896</v>
      </c>
      <c r="D8" s="191">
        <v>1</v>
      </c>
      <c r="E8" s="219"/>
      <c r="F8" s="219"/>
      <c r="G8" s="219"/>
      <c r="H8" s="198"/>
      <c r="I8" s="192">
        <f>SUM(D8:E8)</f>
        <v>1</v>
      </c>
    </row>
    <row r="9" spans="1:9" ht="14.25">
      <c r="A9" s="11" t="s">
        <v>117</v>
      </c>
      <c r="B9" s="199" t="s">
        <v>39</v>
      </c>
      <c r="C9" s="194"/>
      <c r="D9" s="195"/>
      <c r="E9" s="194"/>
      <c r="F9" s="194"/>
      <c r="G9" s="220"/>
      <c r="H9" s="197"/>
      <c r="I9" s="197"/>
    </row>
    <row r="10" spans="1:9" ht="14.25">
      <c r="A10" s="282" t="s">
        <v>118</v>
      </c>
      <c r="B10" s="284" t="s">
        <v>107</v>
      </c>
      <c r="C10" s="187">
        <v>1374821.06</v>
      </c>
      <c r="D10" s="188">
        <f>C10*D11</f>
        <v>137482.106</v>
      </c>
      <c r="E10" s="187">
        <f>C10*E11</f>
        <v>343705.265</v>
      </c>
      <c r="F10" s="187">
        <f>C10*F11</f>
        <v>343705.265</v>
      </c>
      <c r="G10" s="187">
        <f>C10*G11</f>
        <v>343705.265</v>
      </c>
      <c r="H10" s="52">
        <f>C10*H11</f>
        <v>206223.159</v>
      </c>
      <c r="I10" s="189">
        <f>SUM(D10:H10)</f>
        <v>1374821.06</v>
      </c>
    </row>
    <row r="11" spans="1:9" ht="15" thickBot="1">
      <c r="A11" s="286"/>
      <c r="B11" s="287"/>
      <c r="C11" s="190">
        <f>C10/$C$12</f>
        <v>0.923138843152317</v>
      </c>
      <c r="D11" s="200">
        <v>0.1</v>
      </c>
      <c r="E11" s="221">
        <v>0.25</v>
      </c>
      <c r="F11" s="221">
        <v>0.25</v>
      </c>
      <c r="G11" s="222">
        <v>0.25</v>
      </c>
      <c r="H11" s="223">
        <v>0.15</v>
      </c>
      <c r="I11" s="192">
        <f>SUM(D11:H11)</f>
        <v>1</v>
      </c>
    </row>
    <row r="12" spans="1:9" ht="14.25">
      <c r="A12" s="201"/>
      <c r="B12" s="202" t="s">
        <v>144</v>
      </c>
      <c r="C12" s="280">
        <v>1489289.58</v>
      </c>
      <c r="D12" s="203">
        <f>D4+D7+D10</f>
        <v>226743.402</v>
      </c>
      <c r="E12" s="224">
        <f>E4+E7+E10</f>
        <v>350007.071</v>
      </c>
      <c r="F12" s="225">
        <f>F4+F7+F10</f>
        <v>350007.071</v>
      </c>
      <c r="G12" s="225">
        <f>G4+G7+G10</f>
        <v>350007.071</v>
      </c>
      <c r="H12" s="226">
        <f>H4+H7+H10</f>
        <v>212524.96500000003</v>
      </c>
      <c r="I12" s="278">
        <f>I10+I7+I4</f>
        <v>1489289.58</v>
      </c>
    </row>
    <row r="13" spans="1:9" ht="15" thickBot="1">
      <c r="A13" s="204"/>
      <c r="B13" s="205" t="s">
        <v>142</v>
      </c>
      <c r="C13" s="281"/>
      <c r="D13" s="206">
        <f>D12</f>
        <v>226743.402</v>
      </c>
      <c r="E13" s="227">
        <f>E12+D13</f>
        <v>576750.473</v>
      </c>
      <c r="F13" s="227">
        <f>F12+E13</f>
        <v>926757.544</v>
      </c>
      <c r="G13" s="228">
        <f>G12+F13</f>
        <v>1276764.615</v>
      </c>
      <c r="H13" s="207">
        <f>H12+G13</f>
        <v>1489289.58</v>
      </c>
      <c r="I13" s="279"/>
    </row>
  </sheetData>
  <sheetProtection/>
  <mergeCells count="9">
    <mergeCell ref="A1:I1"/>
    <mergeCell ref="I12:I13"/>
    <mergeCell ref="C12:C13"/>
    <mergeCell ref="A4:A5"/>
    <mergeCell ref="B4:B5"/>
    <mergeCell ref="A7:A8"/>
    <mergeCell ref="B7:B8"/>
    <mergeCell ref="A10:A11"/>
    <mergeCell ref="B10:B11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Vintte Construtora</dc:creator>
  <cp:keywords/>
  <dc:description/>
  <cp:lastModifiedBy>Angela Preuss</cp:lastModifiedBy>
  <cp:lastPrinted>2021-04-23T19:17:08Z</cp:lastPrinted>
  <dcterms:created xsi:type="dcterms:W3CDTF">2020-06-12T11:34:37Z</dcterms:created>
  <dcterms:modified xsi:type="dcterms:W3CDTF">2021-07-15T13:53:46Z</dcterms:modified>
  <cp:category/>
  <cp:version/>
  <cp:contentType/>
  <cp:contentStatus/>
</cp:coreProperties>
</file>