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32760" windowHeight="32760" activeTab="0"/>
  </bookViews>
  <sheets>
    <sheet name="Proposta" sheetId="1" r:id="rId1"/>
  </sheets>
  <definedNames>
    <definedName name="AImp01">'Proposta'!$F$5:$BR$232</definedName>
    <definedName name="AImp02">'Proposta'!$F$5:$BR$272</definedName>
    <definedName name="AImp03">'Proposta'!$F$5:$BR$311</definedName>
    <definedName name="_xlnm.Print_Area" localSheetId="0">'Proposta'!$F$5:$BR$232</definedName>
    <definedName name="crono1">'Proposta'!$AM$197:$BQ$216</definedName>
    <definedName name="crono2">'Proposta'!$AM$237:$BQ$256</definedName>
    <definedName name="crono3">'Proposta'!$AM$277:$BQ$296</definedName>
    <definedName name="cronomes">'Proposta'!$AC$192</definedName>
    <definedName name="Elmto001">'Proposta'!$CC$211:$CE$214</definedName>
    <definedName name="grp01">'Proposta'!$223:$232</definedName>
    <definedName name="grp02">'Proposta'!$263:$272</definedName>
    <definedName name="grp03">'Proposta'!$233:$311</definedName>
    <definedName name="grp04">'Proposta'!$273:$311</definedName>
    <definedName name="grpT">'Proposta'!$223:$311</definedName>
    <definedName name="parpre">'Proposta'!$BP$192</definedName>
    <definedName name="totacum">'Proposta'!$AJ$219</definedName>
  </definedNames>
  <calcPr fullCalcOnLoad="1"/>
</workbook>
</file>

<file path=xl/sharedStrings.xml><?xml version="1.0" encoding="utf-8"?>
<sst xmlns="http://schemas.openxmlformats.org/spreadsheetml/2006/main" count="728" uniqueCount="451">
  <si>
    <t>18.01.01</t>
  </si>
  <si>
    <t>Prazo previsto para execução</t>
  </si>
  <si>
    <t xml:space="preserve"> </t>
  </si>
  <si>
    <t>LD</t>
  </si>
  <si>
    <t>Local e data</t>
  </si>
  <si>
    <t>Nome:</t>
  </si>
  <si>
    <t>CPF:</t>
  </si>
  <si>
    <t>AE</t>
  </si>
  <si>
    <t>CAU/CREA:</t>
  </si>
  <si>
    <t>endfim2</t>
  </si>
  <si>
    <t>endfim3</t>
  </si>
  <si>
    <t>17.01</t>
  </si>
  <si>
    <t>17.03</t>
  </si>
  <si>
    <t>17.03.01</t>
  </si>
  <si>
    <t>17.03.02</t>
  </si>
  <si>
    <t>R$</t>
  </si>
  <si>
    <t>m²</t>
  </si>
  <si>
    <t>17.02</t>
  </si>
  <si>
    <t>17.04</t>
  </si>
  <si>
    <t>17.04.01</t>
  </si>
  <si>
    <t>17.04.02</t>
  </si>
  <si>
    <t>17.04.03</t>
  </si>
  <si>
    <t>17.04.04</t>
  </si>
  <si>
    <t>17.04.05</t>
  </si>
  <si>
    <t>17.06</t>
  </si>
  <si>
    <t>17.06.01</t>
  </si>
  <si>
    <t>17.06.02</t>
  </si>
  <si>
    <t>17.06.03</t>
  </si>
  <si>
    <t>Item</t>
  </si>
  <si>
    <t>Serviços</t>
  </si>
  <si>
    <t>Uni-da-de</t>
  </si>
  <si>
    <t>Quantidade</t>
  </si>
  <si>
    <t>Custo Unitário</t>
  </si>
  <si>
    <t>Custo Total</t>
  </si>
  <si>
    <t>Peso</t>
  </si>
  <si>
    <t>[R$]</t>
  </si>
  <si>
    <t>[%]</t>
  </si>
  <si>
    <t>SERVIÇOS PRELIMINARES E GERAIS</t>
  </si>
  <si>
    <t>Descrever todos os serviços preliminares necessários para a execução da obra.</t>
  </si>
  <si>
    <t>vb</t>
  </si>
  <si>
    <t>INFRAESTRUTURA</t>
  </si>
  <si>
    <t>Prever o movimento de terra necessário. O tipo de fundação projetada e a impermeabilização prevista para as fundações.</t>
  </si>
  <si>
    <t>m³</t>
  </si>
  <si>
    <t>Limpeza do terreno</t>
  </si>
  <si>
    <t>Escavações manuais</t>
  </si>
  <si>
    <t>Aterro e apiloamento</t>
  </si>
  <si>
    <t>Locação da obra</t>
  </si>
  <si>
    <t>Fundações superficiais</t>
  </si>
  <si>
    <t>Fundações profundas</t>
  </si>
  <si>
    <t>Impermeabilização das fundações</t>
  </si>
  <si>
    <t>SUPRAESTRUTURA</t>
  </si>
  <si>
    <t>Descrever o tipo de estrutura projetada e materiais. Prever cinta de concreto para amarração da alveanaria. Na  ausência de laje é obrigatório a colocação de forro.</t>
  </si>
  <si>
    <t>Concreto armado, inclusive forma</t>
  </si>
  <si>
    <t>PAREDES E PAINEIS</t>
  </si>
  <si>
    <t>Descrever o tipo de alvenaria tanto estrutural quanto de vedação.Especificar onde serão executadas as vergas e contravergas.</t>
  </si>
  <si>
    <t>Alvenaria em tijolo furado</t>
  </si>
  <si>
    <t>Alvenaria em tijolo maciço</t>
  </si>
  <si>
    <t>Alvenaria em bloco estrutural</t>
  </si>
  <si>
    <t>Paredes de concreto</t>
  </si>
  <si>
    <t>Vergas e contravergas de concreto</t>
  </si>
  <si>
    <t>m</t>
  </si>
  <si>
    <t>ESQUADRIAS</t>
  </si>
  <si>
    <t xml:space="preserve">Portas ou janelas em todas as aberturas de quartos, banheiros e vãos externos. </t>
  </si>
  <si>
    <t>Porta de entrada completa</t>
  </si>
  <si>
    <t>conj</t>
  </si>
  <si>
    <t>Portas internas completa</t>
  </si>
  <si>
    <t>Janelas</t>
  </si>
  <si>
    <t>Basculantes</t>
  </si>
  <si>
    <t>VIDROS E PLÁSTICOS</t>
  </si>
  <si>
    <t>Lisos</t>
  </si>
  <si>
    <t>Fantasia</t>
  </si>
  <si>
    <t>Temperado/laminado</t>
  </si>
  <si>
    <t>Tijolo de vidro</t>
  </si>
  <si>
    <t>Plásticos e acrílicos</t>
  </si>
  <si>
    <t xml:space="preserve">COBERTURAS </t>
  </si>
  <si>
    <t>Telhas</t>
  </si>
  <si>
    <t>IMPERMEABILIZAÇÕES</t>
  </si>
  <si>
    <t>Pisos e paredes do subsolo</t>
  </si>
  <si>
    <t>Boxes de banheiros</t>
  </si>
  <si>
    <t>Jardineiras</t>
  </si>
  <si>
    <t>REVESTIMENTOS INTERNOS</t>
  </si>
  <si>
    <t>Atender a exigência acabamento nas paredes internas e barra impermeável no box, com altura mínima de 1,50 m.</t>
  </si>
  <si>
    <t>Chapisco</t>
  </si>
  <si>
    <t>Emboço</t>
  </si>
  <si>
    <t>Reboco</t>
  </si>
  <si>
    <t>Reboco paulista</t>
  </si>
  <si>
    <t>Gesso</t>
  </si>
  <si>
    <t>Cerâmica</t>
  </si>
  <si>
    <t>Pastilhas de vidro</t>
  </si>
  <si>
    <t>Porcelanato</t>
  </si>
  <si>
    <t>FORROS</t>
  </si>
  <si>
    <t>Caso esteja previsto o uso de forro, especificar o tipo de material e seu respectivo local de aplicação.</t>
  </si>
  <si>
    <t>PVC</t>
  </si>
  <si>
    <t>Madeira</t>
  </si>
  <si>
    <t>REVESTIMENTOS EXTERNOS</t>
  </si>
  <si>
    <t>Atender às exigências de revestimento externo com pintura.</t>
  </si>
  <si>
    <t>12.12</t>
  </si>
  <si>
    <t>PINTURA</t>
  </si>
  <si>
    <t>Descrever tipos de pinturas previstas e seus respectivos locais de aplicação.</t>
  </si>
  <si>
    <t>Emassamento</t>
  </si>
  <si>
    <t>Pintura interna</t>
  </si>
  <si>
    <t>Pintura externa</t>
  </si>
  <si>
    <t>Pintura sobre madeira</t>
  </si>
  <si>
    <t>Pintura sobre concreto</t>
  </si>
  <si>
    <t>Pintura sobre metal</t>
  </si>
  <si>
    <t>Textura</t>
  </si>
  <si>
    <t>PISOS</t>
  </si>
  <si>
    <t>Atender a exigência de piso impermeável nas áreas molhadas.</t>
  </si>
  <si>
    <t>Contrapiso</t>
  </si>
  <si>
    <t>Cimentado rústico</t>
  </si>
  <si>
    <t>Cimentado liso</t>
  </si>
  <si>
    <t>Piso vinílico</t>
  </si>
  <si>
    <t>Carpete</t>
  </si>
  <si>
    <t>Rodapés</t>
  </si>
  <si>
    <t>Soleiras</t>
  </si>
  <si>
    <t>Peitoris</t>
  </si>
  <si>
    <t>INSTALAÇÕES ELÉTRICAS E TELEFÔNICAS</t>
  </si>
  <si>
    <t>Tubulações e caixas nas lajes</t>
  </si>
  <si>
    <t>Tubulação e caixas nas alvenarias</t>
  </si>
  <si>
    <t>Enfiação</t>
  </si>
  <si>
    <t>Quadros de distribuição</t>
  </si>
  <si>
    <t>un</t>
  </si>
  <si>
    <t>Tomadas, interruptores e disjuntores</t>
  </si>
  <si>
    <t>Quartos</t>
  </si>
  <si>
    <t>Sala</t>
  </si>
  <si>
    <t>Cozinha</t>
  </si>
  <si>
    <t>WC</t>
  </si>
  <si>
    <t>Ár. Serviço</t>
  </si>
  <si>
    <t>Tomadas</t>
  </si>
  <si>
    <t>Interruptores</t>
  </si>
  <si>
    <t>Pontos de luz</t>
  </si>
  <si>
    <t>INSTALAÇÕES HIDRÁULICAS</t>
  </si>
  <si>
    <t>Cavalete e hidrômetro</t>
  </si>
  <si>
    <t>INSTALAÇÕES DE ESGOTO E ÁGUAS PLUVIAIS</t>
  </si>
  <si>
    <t>Se utilizado sistema de aquecimento de água, informar características, marca, modelo; Reservatório de água fria capacidade mínima de 500 l.Descrever a solução de drenagem de águas pluviais do terreno ou justificar a dispensa.</t>
  </si>
  <si>
    <t>Tubulação</t>
  </si>
  <si>
    <t>Caixas</t>
  </si>
  <si>
    <t>cx. de gordura</t>
  </si>
  <si>
    <t>cx. passagem</t>
  </si>
  <si>
    <t>fossa séptica</t>
  </si>
  <si>
    <t>sumidouro</t>
  </si>
  <si>
    <t>Fossa Séptica</t>
  </si>
  <si>
    <t>Capacidade</t>
  </si>
  <si>
    <t>Sumidouro</t>
  </si>
  <si>
    <t>Material</t>
  </si>
  <si>
    <t>Rede de drenagem do lote</t>
  </si>
  <si>
    <t>LOUÇAS E METAIS</t>
  </si>
  <si>
    <t>Vasos sanitários</t>
  </si>
  <si>
    <t>Lavatórios</t>
  </si>
  <si>
    <t>Bancadas</t>
  </si>
  <si>
    <t>Tanque</t>
  </si>
  <si>
    <t>Torneiras e registros</t>
  </si>
  <si>
    <t>Serviço</t>
  </si>
  <si>
    <t>Valor</t>
  </si>
  <si>
    <t xml:space="preserve"> Sp*</t>
  </si>
  <si>
    <t>Ac*</t>
  </si>
  <si>
    <t>Serviços preliminares e gerais</t>
  </si>
  <si>
    <t>Infra-estrutura</t>
  </si>
  <si>
    <t>Supra-estrutura</t>
  </si>
  <si>
    <t>Paredes e painéis</t>
  </si>
  <si>
    <t>Esquadrias</t>
  </si>
  <si>
    <t>Vidros e plásticos</t>
  </si>
  <si>
    <t>Coberturas</t>
  </si>
  <si>
    <t>Impermeabilizações</t>
  </si>
  <si>
    <t>Revestimentos internos</t>
  </si>
  <si>
    <t>Forros</t>
  </si>
  <si>
    <t>Revestimentos externos</t>
  </si>
  <si>
    <t>Pintura</t>
  </si>
  <si>
    <t>Pisos</t>
  </si>
  <si>
    <t>Acabamentos</t>
  </si>
  <si>
    <t>Instalações elétricas e telefônicas</t>
  </si>
  <si>
    <t>Instalações hidráulicas</t>
  </si>
  <si>
    <t>Instalações de esgoto e águas pluviais</t>
  </si>
  <si>
    <t>Louças e metais</t>
  </si>
  <si>
    <t>Complementos</t>
  </si>
  <si>
    <t>Outros serviços</t>
  </si>
  <si>
    <t>Totais</t>
  </si>
  <si>
    <t>%</t>
  </si>
  <si>
    <t>* Sp = Simples, Ac = Acumulado</t>
  </si>
  <si>
    <t>Ao assinarmos a atual proposta, comprovamos ciência e declaramos que:</t>
  </si>
  <si>
    <t>•</t>
  </si>
  <si>
    <t>O imóvel atenderá a todas as condições acima;</t>
  </si>
  <si>
    <t xml:space="preserve">Alterações no projeto analisado, não-atendimento das condições mínimas obrigatórias </t>
  </si>
  <si>
    <t>Responsável Técnico - Arquitetura/Engenharia</t>
  </si>
  <si>
    <t>s</t>
  </si>
  <si>
    <t>BR</t>
  </si>
  <si>
    <t>G</t>
  </si>
  <si>
    <t>O2I</t>
  </si>
  <si>
    <t>O2F</t>
  </si>
  <si>
    <t>E2I</t>
  </si>
  <si>
    <t>E2F</t>
  </si>
  <si>
    <t>O3I</t>
  </si>
  <si>
    <t>O3F</t>
  </si>
  <si>
    <t>E3I</t>
  </si>
  <si>
    <t>E3F</t>
  </si>
  <si>
    <t>meses</t>
  </si>
  <si>
    <t>Nº de vistorias/parcelas previstas</t>
  </si>
  <si>
    <t>ORG</t>
  </si>
  <si>
    <t>e/ou qualidade insuficiente da obra implicarão na não-liberação das parcelas ou</t>
  </si>
  <si>
    <t>desenquadramento no programa, e a consequente execução antecipada do contrato.</t>
  </si>
  <si>
    <t>ORI</t>
  </si>
  <si>
    <t>EXI</t>
  </si>
  <si>
    <t>EXF</t>
  </si>
  <si>
    <t>Data prevista de término</t>
  </si>
  <si>
    <t>P2I</t>
  </si>
  <si>
    <t>P2F</t>
  </si>
  <si>
    <t>EXE</t>
  </si>
  <si>
    <t>17.09</t>
  </si>
  <si>
    <t>17.09.01</t>
  </si>
  <si>
    <t>17.09.02</t>
  </si>
  <si>
    <t>17.09.03</t>
  </si>
  <si>
    <t>17.09.04</t>
  </si>
  <si>
    <t>17.09.05</t>
  </si>
  <si>
    <t>17.04.06</t>
  </si>
  <si>
    <t>17.05</t>
  </si>
  <si>
    <t>17.05.01</t>
  </si>
  <si>
    <t>17.05.02</t>
  </si>
  <si>
    <t>17.05.03</t>
  </si>
  <si>
    <t>17.05.06</t>
  </si>
  <si>
    <t>17.05.04</t>
  </si>
  <si>
    <t>17.05.05</t>
  </si>
  <si>
    <t>17.05.07</t>
  </si>
  <si>
    <t>17.05.08</t>
  </si>
  <si>
    <t>17.05.09</t>
  </si>
  <si>
    <t>17.06.04</t>
  </si>
  <si>
    <t>17.01.01</t>
  </si>
  <si>
    <t>17.02.02</t>
  </si>
  <si>
    <t>17.02.04</t>
  </si>
  <si>
    <t>17.02.05</t>
  </si>
  <si>
    <t>17.02.06</t>
  </si>
  <si>
    <t>17.02.07</t>
  </si>
  <si>
    <t>17.02.08</t>
  </si>
  <si>
    <t>17.02.09</t>
  </si>
  <si>
    <t>17.02.10</t>
  </si>
  <si>
    <t>17.02.11</t>
  </si>
  <si>
    <t>17.03.03</t>
  </si>
  <si>
    <t>17.03.04</t>
  </si>
  <si>
    <t>17.03.05</t>
  </si>
  <si>
    <t>17.03.06</t>
  </si>
  <si>
    <t>17.04.07</t>
  </si>
  <si>
    <t>17.04.08</t>
  </si>
  <si>
    <t>17.06.05</t>
  </si>
  <si>
    <t>17.06.06</t>
  </si>
  <si>
    <t>17.06.07</t>
  </si>
  <si>
    <t>17.06.08</t>
  </si>
  <si>
    <t>17.07</t>
  </si>
  <si>
    <t>17.07.01</t>
  </si>
  <si>
    <t>17.07.02</t>
  </si>
  <si>
    <t>17.07.03</t>
  </si>
  <si>
    <t>17.07.04</t>
  </si>
  <si>
    <t>17.07.05</t>
  </si>
  <si>
    <t>17.07.06</t>
  </si>
  <si>
    <t>17.08</t>
  </si>
  <si>
    <t>17.08.01</t>
  </si>
  <si>
    <t>17.08.02</t>
  </si>
  <si>
    <t>17.08.03</t>
  </si>
  <si>
    <t>17.08.04</t>
  </si>
  <si>
    <t>17.08.05</t>
  </si>
  <si>
    <t>17.08.06</t>
  </si>
  <si>
    <t>17.09.06</t>
  </si>
  <si>
    <t>17.09.07</t>
  </si>
  <si>
    <t>17.09.08</t>
  </si>
  <si>
    <t>17.09.09</t>
  </si>
  <si>
    <t>17.09.10</t>
  </si>
  <si>
    <t>17.10</t>
  </si>
  <si>
    <t>17.10.01</t>
  </si>
  <si>
    <t>17.10.02</t>
  </si>
  <si>
    <t>17.10.03</t>
  </si>
  <si>
    <t>17.10.04</t>
  </si>
  <si>
    <t>17.10.05</t>
  </si>
  <si>
    <t>17.10.06</t>
  </si>
  <si>
    <t>17.11</t>
  </si>
  <si>
    <t>17.11.01</t>
  </si>
  <si>
    <t>17.11.02</t>
  </si>
  <si>
    <t>17.11.03</t>
  </si>
  <si>
    <t>17.11.04</t>
  </si>
  <si>
    <t>17.11.05</t>
  </si>
  <si>
    <t>17.11.06</t>
  </si>
  <si>
    <t>17.11.07</t>
  </si>
  <si>
    <t>17.11.08</t>
  </si>
  <si>
    <t>17.11.09</t>
  </si>
  <si>
    <t>17.12.01</t>
  </si>
  <si>
    <t>17.12.02</t>
  </si>
  <si>
    <t>17.12.03</t>
  </si>
  <si>
    <t>17.12.04</t>
  </si>
  <si>
    <t>17.12.05</t>
  </si>
  <si>
    <t>17.12.06</t>
  </si>
  <si>
    <t>17.12.07</t>
  </si>
  <si>
    <t>17.12.08</t>
  </si>
  <si>
    <t>17.12.09</t>
  </si>
  <si>
    <t>17.13</t>
  </si>
  <si>
    <t>17.13.01</t>
  </si>
  <si>
    <t>17.13.02</t>
  </si>
  <si>
    <t>17.13.03</t>
  </si>
  <si>
    <t>17.13.04</t>
  </si>
  <si>
    <t>17.13.05</t>
  </si>
  <si>
    <t>17.13.06</t>
  </si>
  <si>
    <t>17.13.07</t>
  </si>
  <si>
    <t>17.13.08</t>
  </si>
  <si>
    <t>17.13.09</t>
  </si>
  <si>
    <t>17.13.10</t>
  </si>
  <si>
    <t>17.14.02</t>
  </si>
  <si>
    <t>17.14.03</t>
  </si>
  <si>
    <t>17.14.04</t>
  </si>
  <si>
    <t>17.14.05</t>
  </si>
  <si>
    <t>17.15</t>
  </si>
  <si>
    <t>17.15.01</t>
  </si>
  <si>
    <t>17.15.02</t>
  </si>
  <si>
    <t>17.15.03</t>
  </si>
  <si>
    <t>17.15.04</t>
  </si>
  <si>
    <t>17.15.05</t>
  </si>
  <si>
    <t>17.15.07</t>
  </si>
  <si>
    <t>17.15.08</t>
  </si>
  <si>
    <t>17.15.09</t>
  </si>
  <si>
    <t>17.15.10</t>
  </si>
  <si>
    <t>17.16</t>
  </si>
  <si>
    <t>17.16.01</t>
  </si>
  <si>
    <t>17.16.02</t>
  </si>
  <si>
    <t>17.16.03</t>
  </si>
  <si>
    <t>17.16.04</t>
  </si>
  <si>
    <t>17.16.05</t>
  </si>
  <si>
    <t>17.16.06</t>
  </si>
  <si>
    <t>17.16.07</t>
  </si>
  <si>
    <t>17.16.08</t>
  </si>
  <si>
    <t>17.17</t>
  </si>
  <si>
    <t>17.17.01</t>
  </si>
  <si>
    <t>17.17.02</t>
  </si>
  <si>
    <t>17.17.03</t>
  </si>
  <si>
    <t>17.17.04</t>
  </si>
  <si>
    <t>17.17.05</t>
  </si>
  <si>
    <t>17.17.06</t>
  </si>
  <si>
    <t>17.17.07</t>
  </si>
  <si>
    <t>17.18</t>
  </si>
  <si>
    <t>17.18.01</t>
  </si>
  <si>
    <t>17.18.02</t>
  </si>
  <si>
    <t>17.18.03</t>
  </si>
  <si>
    <t>17.18.04</t>
  </si>
  <si>
    <t>17.18.05</t>
  </si>
  <si>
    <t>17.18.06</t>
  </si>
  <si>
    <t>18.01</t>
  </si>
  <si>
    <t>18.01.03</t>
  </si>
  <si>
    <t>18.01.04</t>
  </si>
  <si>
    <t>Execu-
tado</t>
  </si>
  <si>
    <t>18.02</t>
  </si>
  <si>
    <t>18.03</t>
  </si>
  <si>
    <t>18.04</t>
  </si>
  <si>
    <t>18.05</t>
  </si>
  <si>
    <t>18.06</t>
  </si>
  <si>
    <t>18.07</t>
  </si>
  <si>
    <t>18.08</t>
  </si>
  <si>
    <t>18.09</t>
  </si>
  <si>
    <t>18.10</t>
  </si>
  <si>
    <t>18.11</t>
  </si>
  <si>
    <t>18.12</t>
  </si>
  <si>
    <t>18.13</t>
  </si>
  <si>
    <t>18.14</t>
  </si>
  <si>
    <t>18.15</t>
  </si>
  <si>
    <t>18.16</t>
  </si>
  <si>
    <t>18.17</t>
  </si>
  <si>
    <t>18.18</t>
  </si>
  <si>
    <t>18.19</t>
  </si>
  <si>
    <t>18.20</t>
  </si>
  <si>
    <t>T1I</t>
  </si>
  <si>
    <t>T1F</t>
  </si>
  <si>
    <t>T2I</t>
  </si>
  <si>
    <t>T2F</t>
  </si>
  <si>
    <t>T3I</t>
  </si>
  <si>
    <t>T3F</t>
  </si>
  <si>
    <t>Acumul. anterior</t>
  </si>
  <si>
    <t>Especificação - Descrição das características de materiais e serviços, constando
o padrão de acabamento/linha do produto e local onde serão empregados</t>
  </si>
  <si>
    <t>e4</t>
  </si>
  <si>
    <t>e3</t>
  </si>
  <si>
    <t xml:space="preserve">Serv. técnicos , projetos, taxas, desp. inic., inst. provis., barracão, consumos e limpeza de obra </t>
  </si>
  <si>
    <t>Cobertura em telhas cerâmicas, de concreto ou de material com desempenho equivalente. É admitida telha de fibrocimento e &gt;= 6mm em imóvel com laje.</t>
  </si>
  <si>
    <t>CRONOGRAMAS</t>
  </si>
  <si>
    <t>18.50.01</t>
  </si>
  <si>
    <t>18.50.02</t>
  </si>
  <si>
    <t>18.50.03</t>
  </si>
  <si>
    <t>Porta externa madeira maciça</t>
  </si>
  <si>
    <t>reboco em todas as paredes traço 1:3</t>
  </si>
  <si>
    <t>revestimento cerâmico paredes molhadas</t>
  </si>
  <si>
    <t>tinta acrílica 3 demãos</t>
  </si>
  <si>
    <t>contra-piso em concreto</t>
  </si>
  <si>
    <t>m2</t>
  </si>
  <si>
    <t>tubulação mangueira corrugada pvc</t>
  </si>
  <si>
    <t>caixas pvc</t>
  </si>
  <si>
    <t>cabos flexíveis</t>
  </si>
  <si>
    <t>tubulação em pvc</t>
  </si>
  <si>
    <t>drenagem com pontos de captação e destino para rede existente na rua</t>
  </si>
  <si>
    <t>torneiras e acabamentos metal</t>
  </si>
  <si>
    <t>vigas de baldrame</t>
  </si>
  <si>
    <t>Impermeabilização emulsão asfáltica tipo neutrol</t>
  </si>
  <si>
    <t>telhas fibrocimento 6 mm</t>
  </si>
  <si>
    <t xml:space="preserve">Calhas </t>
  </si>
  <si>
    <t xml:space="preserve"> Rufos</t>
  </si>
  <si>
    <t>ml</t>
  </si>
  <si>
    <t>calhas em aluminio</t>
  </si>
  <si>
    <t>rufos em aluminio</t>
  </si>
  <si>
    <t>ceramica</t>
  </si>
  <si>
    <t>piso caixa d'aguas</t>
  </si>
  <si>
    <t>Reservatório de água fria 5000 l</t>
  </si>
  <si>
    <t>Reservatório de água fria 10000 l</t>
  </si>
  <si>
    <t xml:space="preserve">Tubulação de água fria </t>
  </si>
  <si>
    <t xml:space="preserve">Tubulação de água fria 25 </t>
  </si>
  <si>
    <t>tubulação em pvc 25 mm 23 ml</t>
  </si>
  <si>
    <t>tubulação esgoto 100 mm 24 m esgoto 50 mm 25 m</t>
  </si>
  <si>
    <t xml:space="preserve">tubulação agua pluvial </t>
  </si>
  <si>
    <t>bancada em granito com pia</t>
  </si>
  <si>
    <t>tanque assepsia</t>
  </si>
  <si>
    <t>azulejo</t>
  </si>
  <si>
    <t>parede sala assepsia</t>
  </si>
  <si>
    <t xml:space="preserve">TOTAL </t>
  </si>
  <si>
    <t xml:space="preserve">Tijolo cerâmico 06 furos / verga e contra-verga concreto </t>
  </si>
  <si>
    <t>Parcela-04</t>
  </si>
  <si>
    <t>Parcela-05</t>
  </si>
  <si>
    <t>Parcela-06</t>
  </si>
  <si>
    <t>Cronograma Fisico Financeira - Ampliação Garagens - Rua Itapema - Timbo SC</t>
  </si>
  <si>
    <t xml:space="preserve">m² </t>
  </si>
  <si>
    <t>Blumenau 20 de março de 2023</t>
  </si>
  <si>
    <t>Instal Provisória / banheiro retirada de entulho e limpeza</t>
  </si>
  <si>
    <t xml:space="preserve">VALORES/CUSTOS - QUANTITATIVO E ORÇAMENTO ESTIMATIVO </t>
  </si>
  <si>
    <t>BDI ADOTADO = 27,84 (Deinfra)</t>
  </si>
  <si>
    <t xml:space="preserve">REFERENCIA DE PREÇOS  TABELA DEINFRA TABELA SINOPI </t>
  </si>
  <si>
    <t>VIGAS de baldrame</t>
  </si>
  <si>
    <t>reboco em todas as paredes traço 1:2:9</t>
  </si>
  <si>
    <t>rodapé ceramico 7 cm</t>
  </si>
  <si>
    <t xml:space="preserve">quadro 12 disjuntores </t>
  </si>
  <si>
    <t>conforme projeto eletrico</t>
  </si>
  <si>
    <t xml:space="preserve">orçamento conforme projeto </t>
  </si>
  <si>
    <t>verga e contra verga em concreto moldada in loco</t>
  </si>
  <si>
    <t xml:space="preserve">Orçamento conforme projetos </t>
  </si>
  <si>
    <t xml:space="preserve"> TOTAL </t>
  </si>
  <si>
    <t>ORÇAMENTO</t>
  </si>
  <si>
    <t>DEFESA CIVIL  - RUA ITAPEMA , 310  BAIRRO QUINTINO - TIMBO -SC</t>
  </si>
  <si>
    <t>Escada</t>
  </si>
  <si>
    <t>Laje terreo</t>
  </si>
  <si>
    <t>Laje  1 e 2 pav.</t>
  </si>
  <si>
    <t>Estrutura madeira</t>
  </si>
  <si>
    <t>calçada</t>
  </si>
  <si>
    <t>Chuveiro</t>
  </si>
  <si>
    <t xml:space="preserve">concreto armado </t>
  </si>
  <si>
    <t>escada em concreto armado</t>
  </si>
  <si>
    <t>Portas internas madeira semi-oca 80x210</t>
  </si>
  <si>
    <t>janela e portajanela vidro temperado</t>
  </si>
  <si>
    <t xml:space="preserve">estrutura madeira </t>
  </si>
  <si>
    <t>revestimento padrão A PEI 4 piso terreo e superior e escada</t>
  </si>
  <si>
    <t>forro inferior banheiro em pvc</t>
  </si>
  <si>
    <t>piso calçada</t>
  </si>
  <si>
    <t>sapata de concreto armado  escavação armadura e concreto</t>
  </si>
  <si>
    <t xml:space="preserve">laje piso </t>
  </si>
  <si>
    <t>laje 1 e 2 pavinebto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</si>
</sst>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;;;"/>
    <numFmt numFmtId="173" formatCode="[&lt;=99999999]####\-####;\(###\)\ ####\-####"/>
    <numFmt numFmtId="174" formatCode="0.0"/>
    <numFmt numFmtId="175" formatCode="&quot;R$ &quot;#,##0.00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_(* #,##0.000_);_(* \(#,##0.000\);_(* &quot;-&quot;??_);_(@_)"/>
    <numFmt numFmtId="181" formatCode="000000&quot;-&quot;00"/>
    <numFmt numFmtId="182" formatCode="0.000"/>
    <numFmt numFmtId="183" formatCode="[$-416]dddd\,\ d&quot; de &quot;mmmm&quot; de &quot;yyyy"/>
    <numFmt numFmtId="184" formatCode="0.0%"/>
    <numFmt numFmtId="185" formatCode=";;"/>
    <numFmt numFmtId="186" formatCode="mmm/yyyy"/>
    <numFmt numFmtId="187" formatCode="0#"/>
    <numFmt numFmtId="188" formatCode="#,##0.0"/>
    <numFmt numFmtId="189" formatCode="_(* #,##0.00_);_(* \(#,##0.00\);_(* &quot;-&quot;????_);_(@_)"/>
    <numFmt numFmtId="190" formatCode="mmm/\y\y\y\y"/>
    <numFmt numFmtId="191" formatCode="mm/\y\y\y\y"/>
    <numFmt numFmtId="192" formatCode="dd/mm/\y\y\y\y"/>
    <numFmt numFmtId="193" formatCode="&quot;R$&quot;\ #,##0.00"/>
    <numFmt numFmtId="194" formatCode="dd/mm/yy;@"/>
    <numFmt numFmtId="195" formatCode="dd/mm/yyyy;@"/>
    <numFmt numFmtId="196" formatCode="&quot;Parcela - &quot;00"/>
    <numFmt numFmtId="197" formatCode="00"/>
    <numFmt numFmtId="198" formatCode="&quot;&quot;"/>
    <numFmt numFmtId="199" formatCode="&quot;%&quot;\ @"/>
    <numFmt numFmtId="200" formatCode="&quot;Parcela-&quot;00"/>
    <numFmt numFmtId="201" formatCode="#,##0.0#"/>
    <numFmt numFmtId="202" formatCode="#,##0.#0"/>
    <numFmt numFmtId="203" formatCode="###&quot;.&quot;###&quot;.&quot;###&quot;/&quot;####&quot;-&quot;##"/>
    <numFmt numFmtId="204" formatCode="#####\-####"/>
    <numFmt numFmtId="205" formatCode="0000"/>
    <numFmt numFmtId="206" formatCode="000000000"/>
  </numFmts>
  <fonts count="52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7"/>
      <color indexed="10"/>
      <name val="Arial"/>
      <family val="2"/>
    </font>
    <font>
      <sz val="4"/>
      <color indexed="9"/>
      <name val="Arial"/>
      <family val="2"/>
    </font>
    <font>
      <sz val="10"/>
      <color indexed="9"/>
      <name val="Arial"/>
      <family val="2"/>
    </font>
    <font>
      <sz val="4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MS Sans Serif"/>
      <family val="0"/>
    </font>
    <font>
      <b/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Down"/>
    </fill>
    <fill>
      <patternFill patternType="solid">
        <fgColor indexed="9"/>
        <bgColor indexed="64"/>
      </patternFill>
    </fill>
    <fill>
      <patternFill patternType="lightDown">
        <fgColor indexed="4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lightDown">
        <bgColor indexed="9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hair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2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0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6" fillId="0" borderId="0" xfId="50" applyNumberFormat="1" applyFont="1" applyAlignment="1" applyProtection="1">
      <alignment horizontal="right"/>
      <protection/>
    </xf>
    <xf numFmtId="0" fontId="0" fillId="0" borderId="0" xfId="50" applyProtection="1">
      <alignment/>
      <protection/>
    </xf>
    <xf numFmtId="0" fontId="1" fillId="0" borderId="0" xfId="49" applyFont="1" applyFill="1" applyBorder="1" applyProtection="1">
      <alignment/>
      <protection/>
    </xf>
    <xf numFmtId="0" fontId="6" fillId="0" borderId="0" xfId="49" applyNumberFormat="1" applyFont="1" applyFill="1" applyAlignment="1" applyProtection="1">
      <alignment horizontal="right"/>
      <protection/>
    </xf>
    <xf numFmtId="0" fontId="6" fillId="0" borderId="0" xfId="49" applyNumberFormat="1" applyFont="1" applyFill="1" applyAlignment="1" applyProtection="1">
      <alignment horizontal="right" vertical="center"/>
      <protection/>
    </xf>
    <xf numFmtId="0" fontId="1" fillId="0" borderId="0" xfId="49" applyFont="1" applyFill="1" applyProtection="1">
      <alignment/>
      <protection/>
    </xf>
    <xf numFmtId="0" fontId="6" fillId="0" borderId="0" xfId="49" applyNumberFormat="1" applyFont="1" applyFill="1" applyAlignment="1" applyProtection="1">
      <alignment horizontal="center" vertical="center"/>
      <protection/>
    </xf>
    <xf numFmtId="0" fontId="6" fillId="0" borderId="0" xfId="49" applyFont="1" applyFill="1" applyProtection="1">
      <alignment/>
      <protection/>
    </xf>
    <xf numFmtId="0" fontId="3" fillId="0" borderId="0" xfId="49" applyFont="1" applyFill="1" applyProtection="1">
      <alignment/>
      <protection/>
    </xf>
    <xf numFmtId="0" fontId="3" fillId="0" borderId="0" xfId="49" applyFont="1" applyFill="1" applyAlignment="1" applyProtection="1">
      <alignment horizontal="left" vertical="center"/>
      <protection/>
    </xf>
    <xf numFmtId="0" fontId="0" fillId="0" borderId="0" xfId="49" applyFill="1" applyProtection="1">
      <alignment/>
      <protection/>
    </xf>
    <xf numFmtId="0" fontId="6" fillId="0" borderId="0" xfId="49" applyFont="1" applyFill="1" applyAlignment="1" applyProtection="1">
      <alignment horizontal="center" vertical="center"/>
      <protection/>
    </xf>
    <xf numFmtId="0" fontId="1" fillId="0" borderId="0" xfId="49" applyFont="1" applyFill="1" applyBorder="1" applyAlignment="1" applyProtection="1">
      <alignment horizontal="left" vertical="center" wrapText="1"/>
      <protection/>
    </xf>
    <xf numFmtId="0" fontId="1" fillId="0" borderId="0" xfId="49" applyFont="1" applyFill="1" applyBorder="1" applyAlignment="1" applyProtection="1">
      <alignment horizontal="left" vertical="center" shrinkToFit="1"/>
      <protection/>
    </xf>
    <xf numFmtId="2" fontId="6" fillId="0" borderId="0" xfId="49" applyNumberFormat="1" applyFont="1" applyFill="1" applyAlignment="1" applyProtection="1">
      <alignment horizontal="left" vertical="center" wrapText="1"/>
      <protection/>
    </xf>
    <xf numFmtId="2" fontId="6" fillId="0" borderId="0" xfId="49" applyNumberFormat="1" applyFont="1" applyFill="1" applyAlignment="1" applyProtection="1">
      <alignment vertical="center"/>
      <protection/>
    </xf>
    <xf numFmtId="2" fontId="3" fillId="0" borderId="0" xfId="49" applyNumberFormat="1" applyFont="1" applyFill="1" applyAlignment="1" applyProtection="1">
      <alignment horizontal="left" vertical="center" wrapText="1"/>
      <protection/>
    </xf>
    <xf numFmtId="2" fontId="3" fillId="0" borderId="0" xfId="49" applyNumberFormat="1" applyFont="1" applyFill="1" applyAlignment="1" applyProtection="1">
      <alignment vertical="center"/>
      <protection/>
    </xf>
    <xf numFmtId="2" fontId="6" fillId="0" borderId="0" xfId="49" applyNumberFormat="1" applyFont="1" applyFill="1" applyAlignment="1" applyProtection="1">
      <alignment horizontal="left" vertical="center" shrinkToFit="1"/>
      <protection/>
    </xf>
    <xf numFmtId="2" fontId="6" fillId="0" borderId="0" xfId="49" applyNumberFormat="1" applyFont="1" applyFill="1" applyProtection="1">
      <alignment/>
      <protection/>
    </xf>
    <xf numFmtId="2" fontId="0" fillId="0" borderId="0" xfId="49" applyNumberFormat="1" applyFont="1" applyFill="1" applyAlignment="1" applyProtection="1">
      <alignment horizontal="left" vertical="center" wrapText="1"/>
      <protection/>
    </xf>
    <xf numFmtId="2" fontId="0" fillId="0" borderId="0" xfId="49" applyNumberFormat="1" applyFont="1" applyFill="1" applyProtection="1">
      <alignment/>
      <protection/>
    </xf>
    <xf numFmtId="2" fontId="0" fillId="0" borderId="0" xfId="49" applyNumberFormat="1" applyFont="1" applyFill="1" applyAlignment="1" applyProtection="1">
      <alignment horizontal="left" vertical="center" shrinkToFit="1"/>
      <protection/>
    </xf>
    <xf numFmtId="0" fontId="0" fillId="0" borderId="0" xfId="49" applyFont="1" applyFill="1" applyProtection="1">
      <alignment/>
      <protection/>
    </xf>
    <xf numFmtId="2" fontId="6" fillId="0" borderId="0" xfId="49" applyNumberFormat="1" applyFont="1" applyFill="1" applyBorder="1" applyProtection="1">
      <alignment/>
      <protection/>
    </xf>
    <xf numFmtId="2" fontId="0" fillId="0" borderId="0" xfId="49" applyNumberFormat="1" applyFont="1" applyFill="1" applyBorder="1" applyProtection="1">
      <alignment/>
      <protection/>
    </xf>
    <xf numFmtId="0" fontId="0" fillId="0" borderId="0" xfId="49" applyFill="1" applyAlignment="1" applyProtection="1">
      <alignment horizontal="right"/>
      <protection/>
    </xf>
    <xf numFmtId="0" fontId="5" fillId="0" borderId="0" xfId="49" applyNumberFormat="1" applyFont="1" applyFill="1" applyBorder="1" applyAlignment="1" applyProtection="1">
      <alignment horizontal="left" vertical="center"/>
      <protection/>
    </xf>
    <xf numFmtId="0" fontId="5" fillId="0" borderId="0" xfId="49" applyFont="1" applyFill="1" applyProtection="1">
      <alignment/>
      <protection/>
    </xf>
    <xf numFmtId="0" fontId="5" fillId="0" borderId="0" xfId="49" applyFont="1" applyFill="1" applyAlignment="1" applyProtection="1">
      <alignment horizontal="right"/>
      <protection/>
    </xf>
    <xf numFmtId="0" fontId="2" fillId="0" borderId="10" xfId="49" applyFont="1" applyFill="1" applyBorder="1" applyAlignment="1" applyProtection="1">
      <alignment horizontal="center" vertical="center"/>
      <protection/>
    </xf>
    <xf numFmtId="0" fontId="2" fillId="0" borderId="11" xfId="49" applyFont="1" applyFill="1" applyBorder="1" applyAlignment="1" applyProtection="1">
      <alignment horizontal="center" vertical="center"/>
      <protection/>
    </xf>
    <xf numFmtId="0" fontId="0" fillId="0" borderId="0" xfId="49" applyFill="1" applyBorder="1" applyProtection="1">
      <alignment/>
      <protection/>
    </xf>
    <xf numFmtId="0" fontId="5" fillId="0" borderId="0" xfId="49" applyNumberFormat="1" applyFont="1" applyFill="1" applyAlignment="1" applyProtection="1">
      <alignment horizontal="right"/>
      <protection/>
    </xf>
    <xf numFmtId="0" fontId="11" fillId="0" borderId="0" xfId="49" applyNumberFormat="1" applyFont="1" applyFill="1" applyAlignment="1" applyProtection="1">
      <alignment horizontal="right" vertical="center"/>
      <protection/>
    </xf>
    <xf numFmtId="0" fontId="0" fillId="0" borderId="12" xfId="49" applyFill="1" applyBorder="1" applyProtection="1">
      <alignment/>
      <protection/>
    </xf>
    <xf numFmtId="0" fontId="0" fillId="0" borderId="0" xfId="50" applyFill="1" applyProtection="1">
      <alignment/>
      <protection/>
    </xf>
    <xf numFmtId="0" fontId="0" fillId="0" borderId="0" xfId="50" applyFont="1" applyFill="1" applyProtection="1">
      <alignment/>
      <protection/>
    </xf>
    <xf numFmtId="0" fontId="0" fillId="0" borderId="0" xfId="50" applyFo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49" applyFont="1" applyFill="1" applyProtection="1">
      <alignment/>
      <protection/>
    </xf>
    <xf numFmtId="0" fontId="6" fillId="0" borderId="0" xfId="49" applyFont="1" applyFill="1" applyAlignment="1" applyProtection="1">
      <alignment horizontal="left" vertical="center" shrinkToFit="1"/>
      <protection/>
    </xf>
    <xf numFmtId="0" fontId="6" fillId="0" borderId="0" xfId="50" applyFont="1" applyAlignment="1" applyProtection="1">
      <alignment horizontal="center" vertical="center"/>
      <protection/>
    </xf>
    <xf numFmtId="0" fontId="6" fillId="0" borderId="0" xfId="49" applyFont="1" applyFill="1" applyAlignment="1" applyProtection="1">
      <alignment horizontal="center" vertical="center"/>
      <protection/>
    </xf>
    <xf numFmtId="2" fontId="0" fillId="0" borderId="0" xfId="49" applyNumberFormat="1" applyFont="1" applyFill="1" applyBorder="1" applyAlignment="1" applyProtection="1">
      <alignment horizontal="center" vertical="center"/>
      <protection/>
    </xf>
    <xf numFmtId="0" fontId="2" fillId="0" borderId="0" xfId="49" applyNumberFormat="1" applyFont="1" applyFill="1" applyProtection="1">
      <alignment/>
      <protection/>
    </xf>
    <xf numFmtId="0" fontId="6" fillId="0" borderId="0" xfId="49" applyFont="1" applyFill="1" applyProtection="1">
      <alignment/>
      <protection/>
    </xf>
    <xf numFmtId="0" fontId="6" fillId="0" borderId="0" xfId="49" applyNumberFormat="1" applyFont="1" applyFill="1" applyAlignment="1" applyProtection="1">
      <alignment horizontal="center" vertical="center"/>
      <protection/>
    </xf>
    <xf numFmtId="2" fontId="6" fillId="0" borderId="0" xfId="49" applyNumberFormat="1" applyFont="1" applyFill="1" applyProtection="1">
      <alignment/>
      <protection/>
    </xf>
    <xf numFmtId="2" fontId="6" fillId="0" borderId="0" xfId="49" applyNumberFormat="1" applyFont="1" applyFill="1" applyAlignment="1" applyProtection="1">
      <alignment horizontal="left" vertical="center" shrinkToFit="1"/>
      <protection/>
    </xf>
    <xf numFmtId="2" fontId="3" fillId="0" borderId="0" xfId="49" applyNumberFormat="1" applyFont="1" applyFill="1" applyAlignment="1" applyProtection="1">
      <alignment vertical="center"/>
      <protection/>
    </xf>
    <xf numFmtId="0" fontId="6" fillId="0" borderId="0" xfId="49" applyNumberFormat="1" applyFont="1" applyFill="1" applyAlignment="1" applyProtection="1">
      <alignment horizontal="right"/>
      <protection/>
    </xf>
    <xf numFmtId="2" fontId="6" fillId="0" borderId="0" xfId="49" applyNumberFormat="1" applyFont="1" applyFill="1" applyAlignment="1" applyProtection="1">
      <alignment vertical="center"/>
      <protection/>
    </xf>
    <xf numFmtId="2" fontId="3" fillId="0" borderId="0" xfId="49" applyNumberFormat="1" applyFont="1" applyFill="1" applyAlignment="1" applyProtection="1">
      <alignment horizontal="left" vertical="center" wrapText="1"/>
      <protection/>
    </xf>
    <xf numFmtId="2" fontId="3" fillId="0" borderId="0" xfId="49" applyNumberFormat="1" applyFont="1" applyFill="1" applyAlignment="1" applyProtection="1">
      <alignment horizontal="left" vertical="center" shrinkToFit="1"/>
      <protection/>
    </xf>
    <xf numFmtId="2" fontId="3" fillId="0" borderId="0" xfId="49" applyNumberFormat="1" applyFont="1" applyFill="1" applyAlignment="1" applyProtection="1">
      <alignment vertical="center" shrinkToFit="1"/>
      <protection/>
    </xf>
    <xf numFmtId="2" fontId="6" fillId="0" borderId="0" xfId="49" applyNumberFormat="1" applyFont="1" applyFill="1" applyBorder="1" applyProtection="1">
      <alignment/>
      <protection/>
    </xf>
    <xf numFmtId="0" fontId="6" fillId="0" borderId="0" xfId="49" applyNumberFormat="1" applyFont="1" applyFill="1" applyBorder="1" applyAlignment="1" applyProtection="1">
      <alignment horizontal="center" vertical="center"/>
      <protection/>
    </xf>
    <xf numFmtId="0" fontId="6" fillId="0" borderId="0" xfId="49" applyFont="1" applyFill="1" applyAlignment="1" applyProtection="1">
      <alignment horizontal="right"/>
      <protection/>
    </xf>
    <xf numFmtId="0" fontId="6" fillId="0" borderId="13" xfId="49" applyFont="1" applyFill="1" applyBorder="1" applyProtection="1">
      <alignment/>
      <protection/>
    </xf>
    <xf numFmtId="0" fontId="6" fillId="0" borderId="0" xfId="49" applyFont="1" applyFill="1" applyBorder="1" applyProtection="1">
      <alignment/>
      <protection/>
    </xf>
    <xf numFmtId="198" fontId="1" fillId="0" borderId="14" xfId="49" applyNumberFormat="1" applyFont="1" applyFill="1" applyBorder="1" applyAlignment="1" applyProtection="1">
      <alignment vertical="center" wrapText="1"/>
      <protection/>
    </xf>
    <xf numFmtId="0" fontId="6" fillId="0" borderId="0" xfId="50" applyFont="1" applyAlignment="1" applyProtection="1">
      <alignment vertical="center"/>
      <protection/>
    </xf>
    <xf numFmtId="0" fontId="6" fillId="0" borderId="0" xfId="49" applyNumberFormat="1" applyFont="1" applyFill="1" applyProtection="1">
      <alignment/>
      <protection/>
    </xf>
    <xf numFmtId="0" fontId="6" fillId="0" borderId="0" xfId="49" applyFont="1" applyFill="1" applyAlignment="1" applyProtection="1">
      <alignment horizontal="center" vertical="center" shrinkToFit="1"/>
      <protection/>
    </xf>
    <xf numFmtId="2" fontId="0" fillId="0" borderId="0" xfId="49" applyNumberFormat="1" applyFont="1" applyFill="1" applyAlignment="1" applyProtection="1">
      <alignment horizontal="center" vertical="center"/>
      <protection/>
    </xf>
    <xf numFmtId="49" fontId="6" fillId="0" borderId="0" xfId="49" applyNumberFormat="1" applyFont="1" applyFill="1" applyAlignment="1" applyProtection="1">
      <alignment horizontal="center" vertical="center"/>
      <protection/>
    </xf>
    <xf numFmtId="0" fontId="6" fillId="0" borderId="0" xfId="49" applyFont="1" applyFill="1" applyAlignment="1" applyProtection="1">
      <alignment horizontal="center"/>
      <protection/>
    </xf>
    <xf numFmtId="174" fontId="0" fillId="0" borderId="0" xfId="49" applyNumberFormat="1" applyFill="1" applyAlignment="1" applyProtection="1">
      <alignment shrinkToFit="1"/>
      <protection/>
    </xf>
    <xf numFmtId="2" fontId="6" fillId="0" borderId="0" xfId="49" applyNumberFormat="1" applyFont="1" applyFill="1" applyAlignment="1" applyProtection="1">
      <alignment horizontal="left" vertical="center" wrapText="1"/>
      <protection/>
    </xf>
    <xf numFmtId="0" fontId="6" fillId="0" borderId="0" xfId="49" applyNumberFormat="1" applyFont="1" applyFill="1" applyProtection="1">
      <alignment/>
      <protection/>
    </xf>
    <xf numFmtId="4" fontId="5" fillId="0" borderId="12" xfId="49" applyNumberFormat="1" applyFont="1" applyFill="1" applyBorder="1" applyAlignment="1" applyProtection="1">
      <alignment vertical="center"/>
      <protection/>
    </xf>
    <xf numFmtId="174" fontId="5" fillId="33" borderId="14" xfId="49" applyNumberFormat="1" applyFont="1" applyFill="1" applyBorder="1" applyAlignment="1" applyProtection="1">
      <alignment horizontal="center" vertical="center"/>
      <protection/>
    </xf>
    <xf numFmtId="174" fontId="6" fillId="33" borderId="14" xfId="49" applyNumberFormat="1" applyFont="1" applyFill="1" applyBorder="1" applyAlignment="1" applyProtection="1">
      <alignment horizontal="center" vertical="center"/>
      <protection/>
    </xf>
    <xf numFmtId="0" fontId="1" fillId="0" borderId="0" xfId="49" applyFont="1" applyFill="1" applyBorder="1" applyAlignment="1" applyProtection="1">
      <alignment horizontal="left" shrinkToFit="1"/>
      <protection/>
    </xf>
    <xf numFmtId="0" fontId="6" fillId="0" borderId="0" xfId="49" applyFont="1" applyFill="1" applyAlignment="1" applyProtection="1">
      <alignment horizontal="left" vertical="center" shrinkToFit="1"/>
      <protection/>
    </xf>
    <xf numFmtId="0" fontId="0" fillId="0" borderId="0" xfId="0" applyAlignment="1" applyProtection="1">
      <alignment/>
      <protection/>
    </xf>
    <xf numFmtId="0" fontId="0" fillId="34" borderId="0" xfId="49" applyFill="1" applyAlignment="1" applyProtection="1">
      <alignment/>
      <protection locked="0"/>
    </xf>
    <xf numFmtId="0" fontId="1" fillId="34" borderId="0" xfId="49" applyNumberFormat="1" applyFont="1" applyFill="1" applyAlignment="1" applyProtection="1">
      <alignment horizontal="left"/>
      <protection locked="0"/>
    </xf>
    <xf numFmtId="0" fontId="4" fillId="35" borderId="15" xfId="50" applyFont="1" applyFill="1" applyBorder="1" applyAlignment="1" applyProtection="1">
      <alignment horizontal="left" vertical="center"/>
      <protection/>
    </xf>
    <xf numFmtId="0" fontId="7" fillId="35" borderId="15" xfId="50" applyFont="1" applyFill="1" applyBorder="1" applyAlignment="1" applyProtection="1">
      <alignment horizontal="left" vertical="center"/>
      <protection/>
    </xf>
    <xf numFmtId="0" fontId="7" fillId="35" borderId="16" xfId="50" applyFont="1" applyFill="1" applyBorder="1" applyAlignment="1" applyProtection="1">
      <alignment horizontal="left" vertical="center"/>
      <protection/>
    </xf>
    <xf numFmtId="197" fontId="0" fillId="0" borderId="17" xfId="49" applyNumberFormat="1" applyFont="1" applyFill="1" applyBorder="1" applyAlignment="1" applyProtection="1">
      <alignment vertical="center" wrapText="1"/>
      <protection/>
    </xf>
    <xf numFmtId="172" fontId="0" fillId="0" borderId="17" xfId="49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1" fontId="13" fillId="0" borderId="17" xfId="49" applyNumberFormat="1" applyFont="1" applyFill="1" applyBorder="1" applyAlignment="1" applyProtection="1">
      <alignment horizontal="center" vertical="center" wrapText="1"/>
      <protection hidden="1"/>
    </xf>
    <xf numFmtId="185" fontId="13" fillId="0" borderId="17" xfId="49" applyNumberFormat="1" applyFont="1" applyFill="1" applyBorder="1" applyAlignment="1" applyProtection="1">
      <alignment horizontal="center" vertical="center" wrapText="1"/>
      <protection/>
    </xf>
    <xf numFmtId="4" fontId="1" fillId="0" borderId="14" xfId="49" applyNumberFormat="1" applyFont="1" applyFill="1" applyBorder="1" applyAlignment="1" applyProtection="1">
      <alignment horizontal="center" vertical="center" shrinkToFit="1"/>
      <protection/>
    </xf>
    <xf numFmtId="199" fontId="6" fillId="0" borderId="14" xfId="49" applyNumberFormat="1" applyFont="1" applyFill="1" applyBorder="1" applyAlignment="1" applyProtection="1">
      <alignment horizontal="center" vertical="center" shrinkToFit="1"/>
      <protection/>
    </xf>
    <xf numFmtId="0" fontId="6" fillId="0" borderId="14" xfId="49" applyNumberFormat="1" applyFont="1" applyFill="1" applyBorder="1" applyAlignment="1" applyProtection="1">
      <alignment horizontal="center" vertical="center" shrinkToFit="1"/>
      <protection/>
    </xf>
    <xf numFmtId="188" fontId="1" fillId="0" borderId="14" xfId="49" applyNumberFormat="1" applyFont="1" applyFill="1" applyBorder="1" applyAlignment="1" applyProtection="1">
      <alignment horizontal="center" vertical="center" shrinkToFit="1"/>
      <protection/>
    </xf>
    <xf numFmtId="2" fontId="1" fillId="0" borderId="0" xfId="49" applyNumberFormat="1" applyFont="1" applyFill="1" applyProtection="1">
      <alignment/>
      <protection/>
    </xf>
    <xf numFmtId="2" fontId="0" fillId="12" borderId="0" xfId="49" applyNumberFormat="1" applyFont="1" applyFill="1" applyProtection="1">
      <alignment/>
      <protection/>
    </xf>
    <xf numFmtId="197" fontId="2" fillId="0" borderId="14" xfId="49" applyNumberFormat="1" applyFont="1" applyFill="1" applyBorder="1" applyAlignment="1" applyProtection="1">
      <alignment horizontal="center" vertical="center"/>
      <protection/>
    </xf>
    <xf numFmtId="0" fontId="15" fillId="0" borderId="0" xfId="50" applyFont="1" applyFill="1" applyProtection="1">
      <alignment/>
      <protection/>
    </xf>
    <xf numFmtId="2" fontId="1" fillId="36" borderId="0" xfId="49" applyNumberFormat="1" applyFont="1" applyFill="1" applyProtection="1">
      <alignment/>
      <protection/>
    </xf>
    <xf numFmtId="2" fontId="1" fillId="36" borderId="18" xfId="49" applyNumberFormat="1" applyFont="1" applyFill="1" applyBorder="1" applyProtection="1">
      <alignment/>
      <protection/>
    </xf>
    <xf numFmtId="174" fontId="1" fillId="0" borderId="14" xfId="49" applyNumberFormat="1" applyFont="1" applyFill="1" applyBorder="1" applyAlignment="1" applyProtection="1">
      <alignment vertical="center" wrapText="1"/>
      <protection/>
    </xf>
    <xf numFmtId="174" fontId="1" fillId="0" borderId="19" xfId="49" applyNumberFormat="1" applyFont="1" applyFill="1" applyBorder="1" applyAlignment="1" applyProtection="1">
      <alignment vertical="center" wrapText="1"/>
      <protection/>
    </xf>
    <xf numFmtId="174" fontId="1" fillId="0" borderId="20" xfId="49" applyNumberFormat="1" applyFont="1" applyFill="1" applyBorder="1" applyAlignment="1" applyProtection="1">
      <alignment vertical="center" wrapText="1"/>
      <protection/>
    </xf>
    <xf numFmtId="198" fontId="5" fillId="37" borderId="19" xfId="49" applyNumberFormat="1" applyFont="1" applyFill="1" applyBorder="1" applyAlignment="1" applyProtection="1">
      <alignment vertical="center" wrapText="1"/>
      <protection locked="0"/>
    </xf>
    <xf numFmtId="198" fontId="5" fillId="37" borderId="17" xfId="49" applyNumberFormat="1" applyFont="1" applyFill="1" applyBorder="1" applyAlignment="1" applyProtection="1">
      <alignment vertical="center" wrapText="1"/>
      <protection locked="0"/>
    </xf>
    <xf numFmtId="198" fontId="5" fillId="37" borderId="20" xfId="49" applyNumberFormat="1" applyFont="1" applyFill="1" applyBorder="1" applyAlignment="1" applyProtection="1">
      <alignment vertical="center" wrapText="1"/>
      <protection locked="0"/>
    </xf>
    <xf numFmtId="0" fontId="6" fillId="0" borderId="0" xfId="49" applyNumberFormat="1" applyFont="1" applyFill="1" applyAlignment="1" applyProtection="1">
      <alignment horizontal="center" vertical="center" wrapText="1"/>
      <protection/>
    </xf>
    <xf numFmtId="198" fontId="5" fillId="37" borderId="19" xfId="49" applyNumberFormat="1" applyFont="1" applyFill="1" applyBorder="1" applyAlignment="1" applyProtection="1">
      <alignment horizontal="left" vertical="center" wrapText="1"/>
      <protection locked="0"/>
    </xf>
    <xf numFmtId="198" fontId="5" fillId="37" borderId="17" xfId="49" applyNumberFormat="1" applyFont="1" applyFill="1" applyBorder="1" applyAlignment="1" applyProtection="1">
      <alignment horizontal="left" vertical="center" wrapText="1"/>
      <protection locked="0"/>
    </xf>
    <xf numFmtId="198" fontId="5" fillId="37" borderId="20" xfId="49" applyNumberFormat="1" applyFont="1" applyFill="1" applyBorder="1" applyAlignment="1" applyProtection="1">
      <alignment horizontal="left" vertical="center" wrapText="1"/>
      <protection locked="0"/>
    </xf>
    <xf numFmtId="174" fontId="1" fillId="0" borderId="19" xfId="49" applyNumberFormat="1" applyFont="1" applyFill="1" applyBorder="1" applyAlignment="1" applyProtection="1">
      <alignment horizontal="center" vertical="center" wrapText="1"/>
      <protection/>
    </xf>
    <xf numFmtId="174" fontId="1" fillId="0" borderId="20" xfId="49" applyNumberFormat="1" applyFont="1" applyFill="1" applyBorder="1" applyAlignment="1" applyProtection="1">
      <alignment horizontal="center" vertical="center" wrapText="1"/>
      <protection/>
    </xf>
    <xf numFmtId="197" fontId="2" fillId="0" borderId="19" xfId="49" applyNumberFormat="1" applyFont="1" applyFill="1" applyBorder="1" applyAlignment="1" applyProtection="1">
      <alignment horizontal="center" vertical="center"/>
      <protection/>
    </xf>
    <xf numFmtId="197" fontId="2" fillId="0" borderId="17" xfId="49" applyNumberFormat="1" applyFont="1" applyFill="1" applyBorder="1" applyAlignment="1" applyProtection="1">
      <alignment horizontal="center" vertical="center"/>
      <protection/>
    </xf>
    <xf numFmtId="197" fontId="2" fillId="0" borderId="20" xfId="49" applyNumberFormat="1" applyFont="1" applyFill="1" applyBorder="1" applyAlignment="1" applyProtection="1">
      <alignment horizontal="center" vertical="center"/>
      <protection/>
    </xf>
    <xf numFmtId="198" fontId="5" fillId="37" borderId="14" xfId="49" applyNumberFormat="1" applyFont="1" applyFill="1" applyBorder="1" applyAlignment="1" applyProtection="1">
      <alignment horizontal="left" vertical="center" wrapText="1"/>
      <protection locked="0"/>
    </xf>
    <xf numFmtId="171" fontId="1" fillId="0" borderId="14" xfId="49" applyNumberFormat="1" applyFont="1" applyFill="1" applyBorder="1" applyAlignment="1" applyProtection="1">
      <alignment horizontal="left" vertical="center" shrinkToFit="1"/>
      <protection/>
    </xf>
    <xf numFmtId="0" fontId="1" fillId="0" borderId="14" xfId="49" applyFont="1" applyFill="1" applyBorder="1" applyAlignment="1" applyProtection="1">
      <alignment horizontal="left" vertical="center" shrinkToFit="1"/>
      <protection/>
    </xf>
    <xf numFmtId="171" fontId="1" fillId="0" borderId="19" xfId="49" applyNumberFormat="1" applyFont="1" applyFill="1" applyBorder="1" applyAlignment="1" applyProtection="1">
      <alignment horizontal="left" vertical="center" shrinkToFit="1"/>
      <protection/>
    </xf>
    <xf numFmtId="171" fontId="1" fillId="0" borderId="17" xfId="49" applyNumberFormat="1" applyFont="1" applyFill="1" applyBorder="1" applyAlignment="1" applyProtection="1">
      <alignment horizontal="left" vertical="center" shrinkToFit="1"/>
      <protection/>
    </xf>
    <xf numFmtId="171" fontId="1" fillId="0" borderId="20" xfId="49" applyNumberFormat="1" applyFont="1" applyFill="1" applyBorder="1" applyAlignment="1" applyProtection="1">
      <alignment horizontal="left" vertical="center" shrinkToFit="1"/>
      <protection/>
    </xf>
    <xf numFmtId="4" fontId="5" fillId="37" borderId="19" xfId="49" applyNumberFormat="1" applyFont="1" applyFill="1" applyBorder="1" applyAlignment="1" applyProtection="1">
      <alignment horizontal="center" vertical="center"/>
      <protection locked="0"/>
    </xf>
    <xf numFmtId="4" fontId="5" fillId="37" borderId="17" xfId="49" applyNumberFormat="1" applyFont="1" applyFill="1" applyBorder="1" applyAlignment="1" applyProtection="1">
      <alignment horizontal="center" vertical="center"/>
      <protection locked="0"/>
    </xf>
    <xf numFmtId="4" fontId="5" fillId="37" borderId="20" xfId="49" applyNumberFormat="1" applyFont="1" applyFill="1" applyBorder="1" applyAlignment="1" applyProtection="1">
      <alignment horizontal="center" vertical="center"/>
      <protection locked="0"/>
    </xf>
    <xf numFmtId="4" fontId="5" fillId="37" borderId="19" xfId="49" applyNumberFormat="1" applyFont="1" applyFill="1" applyBorder="1" applyAlignment="1" applyProtection="1">
      <alignment horizontal="center" vertical="center" wrapText="1"/>
      <protection locked="0"/>
    </xf>
    <xf numFmtId="4" fontId="5" fillId="37" borderId="17" xfId="49" applyNumberFormat="1" applyFont="1" applyFill="1" applyBorder="1" applyAlignment="1" applyProtection="1">
      <alignment horizontal="center" vertical="center" wrapText="1"/>
      <protection locked="0"/>
    </xf>
    <xf numFmtId="4" fontId="5" fillId="37" borderId="20" xfId="49" applyNumberFormat="1" applyFont="1" applyFill="1" applyBorder="1" applyAlignment="1" applyProtection="1">
      <alignment horizontal="center" vertical="center" wrapText="1"/>
      <protection locked="0"/>
    </xf>
    <xf numFmtId="0" fontId="5" fillId="37" borderId="19" xfId="49" applyFont="1" applyFill="1" applyBorder="1" applyAlignment="1" applyProtection="1">
      <alignment horizontal="left" vertical="center" wrapText="1"/>
      <protection locked="0"/>
    </xf>
    <xf numFmtId="0" fontId="5" fillId="37" borderId="17" xfId="49" applyFont="1" applyFill="1" applyBorder="1" applyAlignment="1" applyProtection="1">
      <alignment horizontal="left" vertical="center" wrapText="1"/>
      <protection locked="0"/>
    </xf>
    <xf numFmtId="0" fontId="5" fillId="37" borderId="20" xfId="49" applyFont="1" applyFill="1" applyBorder="1" applyAlignment="1" applyProtection="1">
      <alignment horizontal="left" vertical="center" wrapText="1"/>
      <protection locked="0"/>
    </xf>
    <xf numFmtId="2" fontId="1" fillId="0" borderId="14" xfId="49" applyNumberFormat="1" applyFont="1" applyFill="1" applyBorder="1" applyAlignment="1" applyProtection="1">
      <alignment horizontal="left" vertical="center" wrapText="1"/>
      <protection/>
    </xf>
    <xf numFmtId="0" fontId="1" fillId="0" borderId="14" xfId="49" applyFont="1" applyFill="1" applyBorder="1" applyAlignment="1" applyProtection="1">
      <alignment horizontal="left" vertical="center" wrapText="1"/>
      <protection/>
    </xf>
    <xf numFmtId="197" fontId="2" fillId="0" borderId="14" xfId="49" applyNumberFormat="1" applyFont="1" applyFill="1" applyBorder="1" applyAlignment="1" applyProtection="1">
      <alignment horizontal="center" vertical="center"/>
      <protection/>
    </xf>
    <xf numFmtId="0" fontId="1" fillId="0" borderId="21" xfId="49" applyFont="1" applyFill="1" applyBorder="1" applyAlignment="1" applyProtection="1">
      <alignment horizontal="left" vertical="center" wrapText="1"/>
      <protection/>
    </xf>
    <xf numFmtId="0" fontId="1" fillId="0" borderId="22" xfId="49" applyFont="1" applyFill="1" applyBorder="1" applyAlignment="1" applyProtection="1">
      <alignment horizontal="left" vertical="center" wrapText="1"/>
      <protection/>
    </xf>
    <xf numFmtId="0" fontId="1" fillId="0" borderId="11" xfId="49" applyFont="1" applyFill="1" applyBorder="1" applyAlignment="1" applyProtection="1">
      <alignment horizontal="left" vertical="center" wrapText="1"/>
      <protection/>
    </xf>
    <xf numFmtId="0" fontId="1" fillId="0" borderId="13" xfId="49" applyFont="1" applyFill="1" applyBorder="1" applyAlignment="1" applyProtection="1">
      <alignment horizontal="left" vertical="center" wrapText="1"/>
      <protection/>
    </xf>
    <xf numFmtId="0" fontId="1" fillId="0" borderId="0" xfId="49" applyFont="1" applyFill="1" applyBorder="1" applyAlignment="1" applyProtection="1">
      <alignment horizontal="left" vertical="center" wrapText="1"/>
      <protection/>
    </xf>
    <xf numFmtId="0" fontId="1" fillId="0" borderId="10" xfId="49" applyFont="1" applyFill="1" applyBorder="1" applyAlignment="1" applyProtection="1">
      <alignment horizontal="left" vertical="center" wrapText="1"/>
      <protection/>
    </xf>
    <xf numFmtId="0" fontId="1" fillId="0" borderId="23" xfId="49" applyFont="1" applyFill="1" applyBorder="1" applyAlignment="1" applyProtection="1">
      <alignment horizontal="left" vertical="center" wrapText="1"/>
      <protection/>
    </xf>
    <xf numFmtId="0" fontId="1" fillId="0" borderId="12" xfId="49" applyFont="1" applyFill="1" applyBorder="1" applyAlignment="1" applyProtection="1">
      <alignment horizontal="left" vertical="center" wrapText="1"/>
      <protection/>
    </xf>
    <xf numFmtId="0" fontId="1" fillId="0" borderId="24" xfId="49" applyFont="1" applyFill="1" applyBorder="1" applyAlignment="1" applyProtection="1">
      <alignment horizontal="left" vertical="center" wrapText="1"/>
      <protection/>
    </xf>
    <xf numFmtId="4" fontId="2" fillId="38" borderId="14" xfId="49" applyNumberFormat="1" applyFont="1" applyFill="1" applyBorder="1" applyAlignment="1" applyProtection="1">
      <alignment horizontal="center" vertical="center" wrapText="1"/>
      <protection/>
    </xf>
    <xf numFmtId="197" fontId="2" fillId="0" borderId="21" xfId="49" applyNumberFormat="1" applyFont="1" applyFill="1" applyBorder="1" applyAlignment="1" applyProtection="1">
      <alignment horizontal="center" vertical="center" wrapText="1"/>
      <protection/>
    </xf>
    <xf numFmtId="197" fontId="2" fillId="0" borderId="22" xfId="4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98" fontId="1" fillId="38" borderId="19" xfId="49" applyNumberFormat="1" applyFont="1" applyFill="1" applyBorder="1" applyAlignment="1" applyProtection="1" quotePrefix="1">
      <alignment horizontal="center" vertical="center" wrapText="1"/>
      <protection/>
    </xf>
    <xf numFmtId="198" fontId="1" fillId="38" borderId="17" xfId="49" applyNumberFormat="1" applyFont="1" applyFill="1" applyBorder="1" applyAlignment="1" applyProtection="1" quotePrefix="1">
      <alignment horizontal="center" vertical="center" wrapText="1"/>
      <protection/>
    </xf>
    <xf numFmtId="198" fontId="1" fillId="38" borderId="20" xfId="49" applyNumberFormat="1" applyFont="1" applyFill="1" applyBorder="1" applyAlignment="1" applyProtection="1" quotePrefix="1">
      <alignment horizontal="center" vertical="center" wrapText="1"/>
      <protection/>
    </xf>
    <xf numFmtId="2" fontId="5" fillId="38" borderId="14" xfId="49" applyNumberFormat="1" applyFont="1" applyFill="1" applyBorder="1" applyAlignment="1" applyProtection="1">
      <alignment horizontal="center" vertical="center" shrinkToFit="1"/>
      <protection/>
    </xf>
    <xf numFmtId="4" fontId="5" fillId="37" borderId="14" xfId="49" applyNumberFormat="1" applyFont="1" applyFill="1" applyBorder="1" applyAlignment="1" applyProtection="1">
      <alignment horizontal="center" vertical="center" wrapText="1"/>
      <protection locked="0"/>
    </xf>
    <xf numFmtId="4" fontId="1" fillId="0" borderId="14" xfId="49" applyNumberFormat="1" applyFont="1" applyFill="1" applyBorder="1" applyAlignment="1" applyProtection="1">
      <alignment horizontal="right" vertical="center" wrapText="1"/>
      <protection/>
    </xf>
    <xf numFmtId="4" fontId="1" fillId="0" borderId="19" xfId="49" applyNumberFormat="1" applyFont="1" applyFill="1" applyBorder="1" applyAlignment="1" applyProtection="1">
      <alignment horizontal="center" vertical="center" wrapText="1"/>
      <protection/>
    </xf>
    <xf numFmtId="4" fontId="1" fillId="0" borderId="17" xfId="49" applyNumberFormat="1" applyFont="1" applyFill="1" applyBorder="1" applyAlignment="1" applyProtection="1">
      <alignment horizontal="center" vertical="center" wrapText="1"/>
      <protection/>
    </xf>
    <xf numFmtId="4" fontId="1" fillId="0" borderId="20" xfId="49" applyNumberFormat="1" applyFont="1" applyFill="1" applyBorder="1" applyAlignment="1" applyProtection="1">
      <alignment horizontal="center" vertical="center" wrapText="1"/>
      <protection/>
    </xf>
    <xf numFmtId="198" fontId="5" fillId="12" borderId="14" xfId="49" applyNumberFormat="1" applyFont="1" applyFill="1" applyBorder="1" applyAlignment="1" applyProtection="1">
      <alignment horizontal="left" vertical="center" wrapText="1"/>
      <protection locked="0"/>
    </xf>
    <xf numFmtId="174" fontId="1" fillId="0" borderId="14" xfId="49" applyNumberFormat="1" applyFont="1" applyFill="1" applyBorder="1" applyAlignment="1" applyProtection="1">
      <alignment horizontal="center" vertical="center" wrapText="1"/>
      <protection/>
    </xf>
    <xf numFmtId="0" fontId="8" fillId="37" borderId="19" xfId="49" applyFont="1" applyFill="1" applyBorder="1" applyAlignment="1" applyProtection="1">
      <alignment horizontal="center" vertical="center" wrapText="1"/>
      <protection locked="0"/>
    </xf>
    <xf numFmtId="0" fontId="8" fillId="37" borderId="17" xfId="49" applyFont="1" applyFill="1" applyBorder="1" applyAlignment="1" applyProtection="1">
      <alignment horizontal="center" vertical="center" wrapText="1"/>
      <protection locked="0"/>
    </xf>
    <xf numFmtId="0" fontId="8" fillId="37" borderId="20" xfId="49" applyFont="1" applyFill="1" applyBorder="1" applyAlignment="1" applyProtection="1">
      <alignment horizontal="center" vertical="center" wrapText="1"/>
      <protection locked="0"/>
    </xf>
    <xf numFmtId="4" fontId="1" fillId="38" borderId="14" xfId="49" applyNumberFormat="1" applyFont="1" applyFill="1" applyBorder="1" applyAlignment="1" applyProtection="1">
      <alignment horizontal="left" vertical="center" wrapText="1"/>
      <protection/>
    </xf>
    <xf numFmtId="4" fontId="1" fillId="38" borderId="14" xfId="49" applyNumberFormat="1" applyFont="1" applyFill="1" applyBorder="1" applyAlignment="1" applyProtection="1">
      <alignment horizontal="center" vertical="center" wrapText="1"/>
      <protection/>
    </xf>
    <xf numFmtId="0" fontId="5" fillId="37" borderId="14" xfId="49" applyFont="1" applyFill="1" applyBorder="1" applyAlignment="1" applyProtection="1">
      <alignment horizontal="left" vertical="center" wrapText="1"/>
      <protection locked="0"/>
    </xf>
    <xf numFmtId="198" fontId="5" fillId="37" borderId="14" xfId="49" applyNumberFormat="1" applyFont="1" applyFill="1" applyBorder="1" applyAlignment="1" applyProtection="1">
      <alignment horizontal="center" vertical="center" wrapText="1"/>
      <protection locked="0"/>
    </xf>
    <xf numFmtId="4" fontId="5" fillId="38" borderId="14" xfId="49" applyNumberFormat="1" applyFont="1" applyFill="1" applyBorder="1" applyAlignment="1" applyProtection="1">
      <alignment horizontal="center" vertical="center"/>
      <protection/>
    </xf>
    <xf numFmtId="188" fontId="1" fillId="0" borderId="14" xfId="49" applyNumberFormat="1" applyFont="1" applyFill="1" applyBorder="1" applyAlignment="1" applyProtection="1">
      <alignment horizontal="center" vertical="center" shrinkToFit="1"/>
      <protection/>
    </xf>
    <xf numFmtId="199" fontId="6" fillId="0" borderId="14" xfId="49" applyNumberFormat="1" applyFont="1" applyFill="1" applyBorder="1" applyAlignment="1" applyProtection="1">
      <alignment horizontal="center" vertical="center" shrinkToFit="1"/>
      <protection/>
    </xf>
    <xf numFmtId="0" fontId="6" fillId="0" borderId="14" xfId="49" applyNumberFormat="1" applyFont="1" applyFill="1" applyBorder="1" applyAlignment="1" applyProtection="1">
      <alignment horizontal="center" vertical="center" shrinkToFit="1"/>
      <protection/>
    </xf>
    <xf numFmtId="171" fontId="1" fillId="38" borderId="14" xfId="49" applyNumberFormat="1" applyFont="1" applyFill="1" applyBorder="1" applyAlignment="1" applyProtection="1">
      <alignment horizontal="left" vertical="center" shrinkToFit="1"/>
      <protection/>
    </xf>
    <xf numFmtId="0" fontId="1" fillId="38" borderId="14" xfId="49" applyFont="1" applyFill="1" applyBorder="1" applyAlignment="1" applyProtection="1">
      <alignment horizontal="left" vertical="center" shrinkToFit="1"/>
      <protection/>
    </xf>
    <xf numFmtId="4" fontId="1" fillId="0" borderId="19" xfId="49" applyNumberFormat="1" applyFont="1" applyFill="1" applyBorder="1" applyAlignment="1" applyProtection="1">
      <alignment horizontal="center" vertical="center" shrinkToFit="1"/>
      <protection/>
    </xf>
    <xf numFmtId="4" fontId="1" fillId="0" borderId="17" xfId="49" applyNumberFormat="1" applyFont="1" applyFill="1" applyBorder="1" applyAlignment="1" applyProtection="1">
      <alignment horizontal="center" vertical="center" shrinkToFit="1"/>
      <protection/>
    </xf>
    <xf numFmtId="4" fontId="1" fillId="0" borderId="20" xfId="49" applyNumberFormat="1" applyFont="1" applyFill="1" applyBorder="1" applyAlignment="1" applyProtection="1">
      <alignment horizontal="center" vertical="center" shrinkToFit="1"/>
      <protection/>
    </xf>
    <xf numFmtId="0" fontId="2" fillId="0" borderId="23" xfId="49" applyFont="1" applyFill="1" applyBorder="1" applyAlignment="1" applyProtection="1">
      <alignment horizontal="center" vertical="center"/>
      <protection/>
    </xf>
    <xf numFmtId="0" fontId="2" fillId="0" borderId="12" xfId="49" applyFont="1" applyFill="1" applyBorder="1" applyAlignment="1" applyProtection="1">
      <alignment horizontal="center" vertical="center"/>
      <protection/>
    </xf>
    <xf numFmtId="0" fontId="2" fillId="0" borderId="24" xfId="49" applyFont="1" applyFill="1" applyBorder="1" applyAlignment="1" applyProtection="1">
      <alignment horizontal="center" vertical="center"/>
      <protection/>
    </xf>
    <xf numFmtId="4" fontId="1" fillId="33" borderId="19" xfId="49" applyNumberFormat="1" applyFont="1" applyFill="1" applyBorder="1" applyAlignment="1" applyProtection="1">
      <alignment horizontal="center" vertical="center" wrapText="1"/>
      <protection/>
    </xf>
    <xf numFmtId="4" fontId="1" fillId="33" borderId="17" xfId="49" applyNumberFormat="1" applyFont="1" applyFill="1" applyBorder="1" applyAlignment="1" applyProtection="1">
      <alignment horizontal="center" vertical="center" wrapText="1"/>
      <protection/>
    </xf>
    <xf numFmtId="4" fontId="8" fillId="38" borderId="21" xfId="49" applyNumberFormat="1" applyFont="1" applyFill="1" applyBorder="1" applyAlignment="1" applyProtection="1">
      <alignment horizontal="center" vertical="center" wrapText="1"/>
      <protection/>
    </xf>
    <xf numFmtId="4" fontId="8" fillId="38" borderId="22" xfId="49" applyNumberFormat="1" applyFont="1" applyFill="1" applyBorder="1" applyAlignment="1" applyProtection="1">
      <alignment horizontal="center" vertical="center" wrapText="1"/>
      <protection/>
    </xf>
    <xf numFmtId="4" fontId="8" fillId="38" borderId="11" xfId="49" applyNumberFormat="1" applyFont="1" applyFill="1" applyBorder="1" applyAlignment="1" applyProtection="1">
      <alignment horizontal="center" vertical="center" wrapText="1"/>
      <protection/>
    </xf>
    <xf numFmtId="174" fontId="5" fillId="37" borderId="14" xfId="49" applyNumberFormat="1" applyFont="1" applyFill="1" applyBorder="1" applyAlignment="1" applyProtection="1">
      <alignment horizontal="center" vertical="center"/>
      <protection locked="0"/>
    </xf>
    <xf numFmtId="171" fontId="14" fillId="38" borderId="14" xfId="49" applyNumberFormat="1" applyFont="1" applyFill="1" applyBorder="1" applyAlignment="1" applyProtection="1">
      <alignment horizontal="left" vertical="center" shrinkToFit="1"/>
      <protection/>
    </xf>
    <xf numFmtId="0" fontId="14" fillId="38" borderId="14" xfId="49" applyFont="1" applyFill="1" applyBorder="1" applyAlignment="1" applyProtection="1">
      <alignment horizontal="left" vertical="center" shrinkToFit="1"/>
      <protection/>
    </xf>
    <xf numFmtId="14" fontId="8" fillId="37" borderId="23" xfId="49" applyNumberFormat="1" applyFont="1" applyFill="1" applyBorder="1" applyAlignment="1" applyProtection="1">
      <alignment horizontal="left" vertical="center" wrapText="1"/>
      <protection locked="0"/>
    </xf>
    <xf numFmtId="14" fontId="8" fillId="37" borderId="12" xfId="49" applyNumberFormat="1" applyFont="1" applyFill="1" applyBorder="1" applyAlignment="1" applyProtection="1">
      <alignment horizontal="left" vertical="center" wrapText="1"/>
      <protection locked="0"/>
    </xf>
    <xf numFmtId="14" fontId="8" fillId="37" borderId="24" xfId="49" applyNumberFormat="1" applyFont="1" applyFill="1" applyBorder="1" applyAlignment="1" applyProtection="1">
      <alignment horizontal="left" vertical="center" wrapText="1"/>
      <protection locked="0"/>
    </xf>
    <xf numFmtId="4" fontId="1" fillId="0" borderId="14" xfId="49" applyNumberFormat="1" applyFont="1" applyFill="1" applyBorder="1" applyAlignment="1" applyProtection="1">
      <alignment horizontal="center" vertical="center" wrapText="1"/>
      <protection/>
    </xf>
    <xf numFmtId="198" fontId="1" fillId="0" borderId="14" xfId="49" applyNumberFormat="1" applyFont="1" applyFill="1" applyBorder="1" applyAlignment="1" applyProtection="1">
      <alignment horizontal="center" vertical="center" wrapText="1"/>
      <protection/>
    </xf>
    <xf numFmtId="2" fontId="5" fillId="37" borderId="14" xfId="49" applyNumberFormat="1" applyFont="1" applyFill="1" applyBorder="1" applyAlignment="1" applyProtection="1">
      <alignment horizontal="left" vertical="center" wrapText="1"/>
      <protection locked="0"/>
    </xf>
    <xf numFmtId="198" fontId="1" fillId="38" borderId="14" xfId="49" applyNumberFormat="1" applyFont="1" applyFill="1" applyBorder="1" applyAlignment="1" applyProtection="1">
      <alignment horizontal="center" vertical="center" wrapText="1"/>
      <protection/>
    </xf>
    <xf numFmtId="198" fontId="1" fillId="38" borderId="14" xfId="49" applyNumberFormat="1" applyFont="1" applyFill="1" applyBorder="1" applyAlignment="1" applyProtection="1">
      <alignment horizontal="left" vertical="center" wrapText="1"/>
      <protection/>
    </xf>
    <xf numFmtId="171" fontId="1" fillId="38" borderId="14" xfId="49" applyNumberFormat="1" applyFont="1" applyFill="1" applyBorder="1" applyAlignment="1" applyProtection="1">
      <alignment horizontal="left" vertical="center" wrapText="1"/>
      <protection/>
    </xf>
    <xf numFmtId="0" fontId="1" fillId="38" borderId="14" xfId="49" applyFont="1" applyFill="1" applyBorder="1" applyAlignment="1" applyProtection="1">
      <alignment horizontal="left" vertical="center" wrapText="1"/>
      <protection/>
    </xf>
    <xf numFmtId="1" fontId="5" fillId="37" borderId="14" xfId="49" applyNumberFormat="1" applyFont="1" applyFill="1" applyBorder="1" applyAlignment="1" applyProtection="1">
      <alignment horizontal="center" vertical="center" wrapText="1"/>
      <protection locked="0"/>
    </xf>
    <xf numFmtId="198" fontId="1" fillId="0" borderId="19" xfId="49" applyNumberFormat="1" applyFont="1" applyFill="1" applyBorder="1" applyAlignment="1" applyProtection="1">
      <alignment horizontal="left" vertical="center" wrapText="1"/>
      <protection/>
    </xf>
    <xf numFmtId="198" fontId="1" fillId="0" borderId="17" xfId="49" applyNumberFormat="1" applyFont="1" applyFill="1" applyBorder="1" applyAlignment="1" applyProtection="1">
      <alignment horizontal="left" vertical="center" wrapText="1"/>
      <protection/>
    </xf>
    <xf numFmtId="198" fontId="1" fillId="0" borderId="20" xfId="49" applyNumberFormat="1" applyFont="1" applyFill="1" applyBorder="1" applyAlignment="1" applyProtection="1">
      <alignment horizontal="left" vertical="center" wrapText="1"/>
      <protection/>
    </xf>
    <xf numFmtId="198" fontId="5" fillId="37" borderId="19" xfId="49" applyNumberFormat="1" applyFont="1" applyFill="1" applyBorder="1" applyAlignment="1" applyProtection="1">
      <alignment horizontal="center" vertical="center" wrapText="1"/>
      <protection locked="0"/>
    </xf>
    <xf numFmtId="198" fontId="5" fillId="37" borderId="20" xfId="49" applyNumberFormat="1" applyFont="1" applyFill="1" applyBorder="1" applyAlignment="1" applyProtection="1">
      <alignment horizontal="center" vertical="center" wrapText="1"/>
      <protection locked="0"/>
    </xf>
    <xf numFmtId="4" fontId="1" fillId="0" borderId="19" xfId="49" applyNumberFormat="1" applyFont="1" applyFill="1" applyBorder="1" applyAlignment="1" applyProtection="1">
      <alignment horizontal="right" vertical="center" wrapText="1"/>
      <protection/>
    </xf>
    <xf numFmtId="4" fontId="1" fillId="0" borderId="17" xfId="49" applyNumberFormat="1" applyFont="1" applyFill="1" applyBorder="1" applyAlignment="1" applyProtection="1">
      <alignment horizontal="right" vertical="center" wrapText="1"/>
      <protection/>
    </xf>
    <xf numFmtId="4" fontId="1" fillId="0" borderId="20" xfId="49" applyNumberFormat="1" applyFont="1" applyFill="1" applyBorder="1" applyAlignment="1" applyProtection="1">
      <alignment horizontal="right" vertical="center" wrapText="1"/>
      <protection/>
    </xf>
    <xf numFmtId="4" fontId="1" fillId="38" borderId="19" xfId="49" applyNumberFormat="1" applyFont="1" applyFill="1" applyBorder="1" applyAlignment="1" applyProtection="1">
      <alignment horizontal="center" vertical="center" wrapText="1"/>
      <protection/>
    </xf>
    <xf numFmtId="4" fontId="1" fillId="38" borderId="17" xfId="49" applyNumberFormat="1" applyFont="1" applyFill="1" applyBorder="1" applyAlignment="1" applyProtection="1">
      <alignment horizontal="center" vertical="center" wrapText="1"/>
      <protection/>
    </xf>
    <xf numFmtId="4" fontId="1" fillId="38" borderId="20" xfId="49" applyNumberFormat="1" applyFont="1" applyFill="1" applyBorder="1" applyAlignment="1" applyProtection="1">
      <alignment horizontal="center" vertical="center" wrapText="1"/>
      <protection/>
    </xf>
    <xf numFmtId="4" fontId="1" fillId="38" borderId="19" xfId="49" applyNumberFormat="1" applyFont="1" applyFill="1" applyBorder="1" applyAlignment="1" applyProtection="1">
      <alignment horizontal="left" vertical="center" wrapText="1"/>
      <protection/>
    </xf>
    <xf numFmtId="4" fontId="1" fillId="38" borderId="17" xfId="49" applyNumberFormat="1" applyFont="1" applyFill="1" applyBorder="1" applyAlignment="1" applyProtection="1">
      <alignment horizontal="left" vertical="center" wrapText="1"/>
      <protection/>
    </xf>
    <xf numFmtId="4" fontId="1" fillId="38" borderId="20" xfId="49" applyNumberFormat="1" applyFont="1" applyFill="1" applyBorder="1" applyAlignment="1" applyProtection="1">
      <alignment horizontal="left" vertical="center" wrapText="1"/>
      <protection/>
    </xf>
    <xf numFmtId="4" fontId="5" fillId="37" borderId="14" xfId="49" applyNumberFormat="1" applyFont="1" applyFill="1" applyBorder="1" applyAlignment="1" applyProtection="1">
      <alignment horizontal="center" vertical="center"/>
      <protection locked="0"/>
    </xf>
    <xf numFmtId="49" fontId="6" fillId="0" borderId="0" xfId="49" applyNumberFormat="1" applyFont="1" applyFill="1" applyAlignment="1" applyProtection="1">
      <alignment horizontal="center" vertical="center" wrapText="1"/>
      <protection/>
    </xf>
    <xf numFmtId="0" fontId="6" fillId="0" borderId="0" xfId="49" applyFont="1" applyFill="1" applyAlignment="1" applyProtection="1">
      <alignment horizontal="center" vertical="center" wrapText="1"/>
      <protection/>
    </xf>
    <xf numFmtId="0" fontId="1" fillId="0" borderId="25" xfId="49" applyFont="1" applyFill="1" applyBorder="1" applyAlignment="1" applyProtection="1">
      <alignment horizontal="left" vertical="center" shrinkToFit="1"/>
      <protection/>
    </xf>
    <xf numFmtId="199" fontId="6" fillId="0" borderId="19" xfId="49" applyNumberFormat="1" applyFont="1" applyFill="1" applyBorder="1" applyAlignment="1" applyProtection="1">
      <alignment horizontal="center" vertical="center" wrapText="1"/>
      <protection/>
    </xf>
    <xf numFmtId="199" fontId="6" fillId="0" borderId="17" xfId="49" applyNumberFormat="1" applyFont="1" applyFill="1" applyBorder="1" applyAlignment="1" applyProtection="1">
      <alignment horizontal="center" vertical="center" wrapText="1"/>
      <protection/>
    </xf>
    <xf numFmtId="199" fontId="6" fillId="0" borderId="20" xfId="49" applyNumberFormat="1" applyFont="1" applyFill="1" applyBorder="1" applyAlignment="1" applyProtection="1">
      <alignment horizontal="center" vertical="center" wrapText="1"/>
      <protection/>
    </xf>
    <xf numFmtId="0" fontId="2" fillId="0" borderId="23" xfId="49" applyNumberFormat="1" applyFont="1" applyFill="1" applyBorder="1" applyAlignment="1" applyProtection="1">
      <alignment horizontal="center" vertical="center"/>
      <protection/>
    </xf>
    <xf numFmtId="0" fontId="2" fillId="0" borderId="12" xfId="49" applyNumberFormat="1" applyFont="1" applyFill="1" applyBorder="1" applyAlignment="1" applyProtection="1">
      <alignment horizontal="center" vertical="center"/>
      <protection/>
    </xf>
    <xf numFmtId="0" fontId="2" fillId="0" borderId="24" xfId="49" applyNumberFormat="1" applyFont="1" applyFill="1" applyBorder="1" applyAlignment="1" applyProtection="1">
      <alignment horizontal="center" vertical="center"/>
      <protection/>
    </xf>
    <xf numFmtId="2" fontId="1" fillId="0" borderId="19" xfId="49" applyNumberFormat="1" applyFont="1" applyFill="1" applyBorder="1" applyAlignment="1" applyProtection="1">
      <alignment horizontal="left" vertical="center" wrapText="1"/>
      <protection/>
    </xf>
    <xf numFmtId="2" fontId="1" fillId="0" borderId="17" xfId="49" applyNumberFormat="1" applyFont="1" applyFill="1" applyBorder="1" applyAlignment="1" applyProtection="1">
      <alignment horizontal="left" vertical="center" wrapText="1"/>
      <protection/>
    </xf>
    <xf numFmtId="2" fontId="1" fillId="0" borderId="20" xfId="49" applyNumberFormat="1" applyFont="1" applyFill="1" applyBorder="1" applyAlignment="1" applyProtection="1">
      <alignment horizontal="left" vertical="center" wrapText="1"/>
      <protection/>
    </xf>
    <xf numFmtId="2" fontId="1" fillId="0" borderId="13" xfId="49" applyNumberFormat="1" applyFont="1" applyFill="1" applyBorder="1" applyAlignment="1" applyProtection="1">
      <alignment horizontal="center" vertical="center"/>
      <protection/>
    </xf>
    <xf numFmtId="2" fontId="1" fillId="0" borderId="0" xfId="49" applyNumberFormat="1" applyFont="1" applyFill="1" applyBorder="1" applyAlignment="1" applyProtection="1">
      <alignment horizontal="center" vertical="center"/>
      <protection/>
    </xf>
    <xf numFmtId="2" fontId="1" fillId="0" borderId="10" xfId="49" applyNumberFormat="1" applyFont="1" applyFill="1" applyBorder="1" applyAlignment="1" applyProtection="1">
      <alignment horizontal="center" vertical="center"/>
      <protection/>
    </xf>
    <xf numFmtId="2" fontId="1" fillId="0" borderId="23" xfId="49" applyNumberFormat="1" applyFont="1" applyFill="1" applyBorder="1" applyAlignment="1" applyProtection="1">
      <alignment horizontal="center" vertical="center"/>
      <protection/>
    </xf>
    <xf numFmtId="2" fontId="1" fillId="0" borderId="12" xfId="49" applyNumberFormat="1" applyFont="1" applyFill="1" applyBorder="1" applyAlignment="1" applyProtection="1">
      <alignment horizontal="center" vertical="center"/>
      <protection/>
    </xf>
    <xf numFmtId="2" fontId="1" fillId="0" borderId="24" xfId="49" applyNumberFormat="1" applyFont="1" applyFill="1" applyBorder="1" applyAlignment="1" applyProtection="1">
      <alignment horizontal="center" vertical="center"/>
      <protection/>
    </xf>
    <xf numFmtId="4" fontId="1" fillId="37" borderId="14" xfId="49" applyNumberFormat="1" applyFont="1" applyFill="1" applyBorder="1" applyAlignment="1" applyProtection="1">
      <alignment horizontal="center" vertical="center" shrinkToFit="1"/>
      <protection locked="0"/>
    </xf>
    <xf numFmtId="199" fontId="6" fillId="0" borderId="14" xfId="49" applyNumberFormat="1" applyFont="1" applyFill="1" applyBorder="1" applyAlignment="1" applyProtection="1">
      <alignment horizontal="center" vertical="center" wrapText="1"/>
      <protection/>
    </xf>
    <xf numFmtId="4" fontId="1" fillId="0" borderId="14" xfId="49" applyNumberFormat="1" applyFont="1" applyFill="1" applyBorder="1" applyAlignment="1" applyProtection="1">
      <alignment horizontal="center" vertical="center" shrinkToFit="1"/>
      <protection/>
    </xf>
    <xf numFmtId="0" fontId="3" fillId="0" borderId="19" xfId="49" applyFont="1" applyFill="1" applyBorder="1" applyAlignment="1" applyProtection="1">
      <alignment horizontal="left" vertical="center" wrapText="1"/>
      <protection/>
    </xf>
    <xf numFmtId="0" fontId="3" fillId="0" borderId="17" xfId="49" applyFont="1" applyFill="1" applyBorder="1" applyAlignment="1" applyProtection="1">
      <alignment horizontal="left" vertical="center" wrapText="1"/>
      <protection/>
    </xf>
    <xf numFmtId="0" fontId="1" fillId="0" borderId="14" xfId="49" applyNumberFormat="1" applyFont="1" applyFill="1" applyBorder="1" applyAlignment="1" applyProtection="1">
      <alignment horizontal="center" vertical="center" wrapText="1"/>
      <protection/>
    </xf>
    <xf numFmtId="0" fontId="1" fillId="0" borderId="26" xfId="49" applyNumberFormat="1" applyFont="1" applyFill="1" applyBorder="1" applyAlignment="1" applyProtection="1">
      <alignment horizontal="center" vertical="center" wrapText="1"/>
      <protection/>
    </xf>
    <xf numFmtId="0" fontId="1" fillId="0" borderId="27" xfId="49" applyNumberFormat="1" applyFont="1" applyFill="1" applyBorder="1" applyAlignment="1" applyProtection="1">
      <alignment horizontal="center" vertical="center" wrapText="1"/>
      <protection/>
    </xf>
    <xf numFmtId="0" fontId="1" fillId="0" borderId="28" xfId="49" applyNumberFormat="1" applyFont="1" applyFill="1" applyBorder="1" applyAlignment="1" applyProtection="1">
      <alignment horizontal="center" vertical="center" wrapText="1"/>
      <protection/>
    </xf>
    <xf numFmtId="2" fontId="1" fillId="0" borderId="14" xfId="49" applyNumberFormat="1" applyFont="1" applyFill="1" applyBorder="1" applyAlignment="1" applyProtection="1">
      <alignment horizontal="center" vertical="center" wrapText="1"/>
      <protection/>
    </xf>
    <xf numFmtId="2" fontId="1" fillId="0" borderId="26" xfId="49" applyNumberFormat="1" applyFont="1" applyFill="1" applyBorder="1" applyAlignment="1" applyProtection="1">
      <alignment horizontal="center" vertical="center" wrapText="1"/>
      <protection/>
    </xf>
    <xf numFmtId="0" fontId="6" fillId="0" borderId="28" xfId="49" applyNumberFormat="1" applyFont="1" applyFill="1" applyBorder="1" applyAlignment="1" applyProtection="1">
      <alignment horizontal="center" vertical="center" wrapText="1"/>
      <protection/>
    </xf>
    <xf numFmtId="2" fontId="1" fillId="0" borderId="14" xfId="49" applyNumberFormat="1" applyFont="1" applyFill="1" applyBorder="1" applyAlignment="1" applyProtection="1">
      <alignment horizontal="center" vertical="center"/>
      <protection/>
    </xf>
    <xf numFmtId="2" fontId="1" fillId="0" borderId="26" xfId="49" applyNumberFormat="1" applyFont="1" applyFill="1" applyBorder="1" applyAlignment="1" applyProtection="1">
      <alignment horizontal="center" vertical="center"/>
      <protection/>
    </xf>
    <xf numFmtId="0" fontId="15" fillId="0" borderId="23" xfId="49" applyFont="1" applyFill="1" applyBorder="1" applyAlignment="1" applyProtection="1">
      <alignment horizontal="left" vertical="center" wrapText="1"/>
      <protection/>
    </xf>
    <xf numFmtId="0" fontId="15" fillId="0" borderId="12" xfId="49" applyFont="1" applyFill="1" applyBorder="1" applyAlignment="1" applyProtection="1">
      <alignment horizontal="left" vertical="center" wrapText="1"/>
      <protection/>
    </xf>
    <xf numFmtId="0" fontId="6" fillId="0" borderId="27" xfId="49" applyNumberFormat="1" applyFont="1" applyFill="1" applyBorder="1" applyAlignment="1" applyProtection="1">
      <alignment horizontal="center" vertical="center" wrapText="1"/>
      <protection/>
    </xf>
    <xf numFmtId="196" fontId="1" fillId="0" borderId="14" xfId="49" applyNumberFormat="1" applyFont="1" applyFill="1" applyBorder="1" applyAlignment="1" applyProtection="1">
      <alignment horizontal="center" vertical="center" wrapText="1"/>
      <protection/>
    </xf>
    <xf numFmtId="196" fontId="1" fillId="0" borderId="26" xfId="49" applyNumberFormat="1" applyFont="1" applyFill="1" applyBorder="1" applyAlignment="1" applyProtection="1">
      <alignment horizontal="center" vertical="center" wrapText="1"/>
      <protection/>
    </xf>
    <xf numFmtId="4" fontId="6" fillId="37" borderId="14" xfId="49" applyNumberFormat="1" applyFont="1" applyFill="1" applyBorder="1" applyAlignment="1" applyProtection="1">
      <alignment horizontal="center" vertical="center" wrapText="1"/>
      <protection locked="0"/>
    </xf>
    <xf numFmtId="171" fontId="1" fillId="0" borderId="14" xfId="49" applyNumberFormat="1" applyFont="1" applyFill="1" applyBorder="1" applyAlignment="1" applyProtection="1">
      <alignment horizontal="left" vertical="center" wrapText="1"/>
      <protection/>
    </xf>
    <xf numFmtId="0" fontId="6" fillId="0" borderId="23" xfId="49" applyFont="1" applyFill="1" applyBorder="1" applyAlignment="1" applyProtection="1">
      <alignment horizontal="center" vertical="center"/>
      <protection/>
    </xf>
    <xf numFmtId="0" fontId="6" fillId="0" borderId="12" xfId="49" applyFont="1" applyFill="1" applyBorder="1" applyAlignment="1" applyProtection="1">
      <alignment horizontal="center" vertical="center"/>
      <protection/>
    </xf>
    <xf numFmtId="0" fontId="6" fillId="0" borderId="24" xfId="49" applyFont="1" applyFill="1" applyBorder="1" applyAlignment="1" applyProtection="1">
      <alignment horizontal="center" vertical="center"/>
      <protection/>
    </xf>
    <xf numFmtId="0" fontId="6" fillId="0" borderId="25" xfId="49" applyNumberFormat="1" applyFont="1" applyFill="1" applyBorder="1" applyAlignment="1" applyProtection="1">
      <alignment horizontal="center" vertical="center" wrapText="1"/>
      <protection/>
    </xf>
    <xf numFmtId="0" fontId="6" fillId="0" borderId="14" xfId="49" applyNumberFormat="1" applyFont="1" applyFill="1" applyBorder="1" applyAlignment="1" applyProtection="1">
      <alignment horizontal="center" vertical="center" wrapText="1"/>
      <protection/>
    </xf>
    <xf numFmtId="200" fontId="1" fillId="0" borderId="25" xfId="49" applyNumberFormat="1" applyFont="1" applyFill="1" applyBorder="1" applyAlignment="1" applyProtection="1">
      <alignment horizontal="center" vertical="center" wrapText="1"/>
      <protection/>
    </xf>
    <xf numFmtId="196" fontId="1" fillId="0" borderId="19" xfId="49" applyNumberFormat="1" applyFont="1" applyFill="1" applyBorder="1" applyAlignment="1" applyProtection="1">
      <alignment horizontal="center" vertical="center" wrapText="1"/>
      <protection/>
    </xf>
    <xf numFmtId="196" fontId="1" fillId="0" borderId="17" xfId="49" applyNumberFormat="1" applyFont="1" applyFill="1" applyBorder="1" applyAlignment="1" applyProtection="1">
      <alignment horizontal="center" vertical="center" wrapText="1"/>
      <protection/>
    </xf>
    <xf numFmtId="196" fontId="1" fillId="0" borderId="20" xfId="49" applyNumberFormat="1" applyFont="1" applyFill="1" applyBorder="1" applyAlignment="1" applyProtection="1">
      <alignment horizontal="center" vertical="center" wrapText="1"/>
      <protection/>
    </xf>
    <xf numFmtId="0" fontId="1" fillId="0" borderId="23" xfId="50" applyFont="1" applyFill="1" applyBorder="1" applyAlignment="1" applyProtection="1">
      <alignment horizontal="center" vertical="center" wrapText="1"/>
      <protection/>
    </xf>
    <xf numFmtId="0" fontId="1" fillId="0" borderId="12" xfId="50" applyFont="1" applyFill="1" applyBorder="1" applyAlignment="1" applyProtection="1">
      <alignment horizontal="center" vertical="center" wrapText="1"/>
      <protection/>
    </xf>
    <xf numFmtId="4" fontId="1" fillId="39" borderId="19" xfId="49" applyNumberFormat="1" applyFont="1" applyFill="1" applyBorder="1" applyAlignment="1" applyProtection="1">
      <alignment horizontal="center" vertical="center" wrapText="1"/>
      <protection/>
    </xf>
    <xf numFmtId="4" fontId="1" fillId="39" borderId="17" xfId="49" applyNumberFormat="1" applyFont="1" applyFill="1" applyBorder="1" applyAlignment="1" applyProtection="1">
      <alignment horizontal="center" vertical="center" wrapText="1"/>
      <protection/>
    </xf>
    <xf numFmtId="0" fontId="6" fillId="0" borderId="0" xfId="49" applyNumberFormat="1" applyFont="1" applyFill="1" applyAlignment="1" applyProtection="1">
      <alignment horizontal="center" vertical="center" wrapText="1"/>
      <protection/>
    </xf>
    <xf numFmtId="0" fontId="1" fillId="0" borderId="13" xfId="49" applyNumberFormat="1" applyFont="1" applyFill="1" applyBorder="1" applyAlignment="1" applyProtection="1">
      <alignment horizontal="center" vertical="center" wrapText="1"/>
      <protection/>
    </xf>
    <xf numFmtId="0" fontId="1" fillId="0" borderId="0" xfId="49" applyNumberFormat="1" applyFont="1" applyFill="1" applyBorder="1" applyAlignment="1" applyProtection="1">
      <alignment horizontal="center" vertical="center" wrapText="1"/>
      <protection/>
    </xf>
    <xf numFmtId="0" fontId="1" fillId="0" borderId="10" xfId="49" applyNumberFormat="1" applyFont="1" applyFill="1" applyBorder="1" applyAlignment="1" applyProtection="1">
      <alignment horizontal="center" vertical="center" wrapText="1"/>
      <protection/>
    </xf>
    <xf numFmtId="0" fontId="1" fillId="0" borderId="23" xfId="49" applyNumberFormat="1" applyFont="1" applyFill="1" applyBorder="1" applyAlignment="1" applyProtection="1">
      <alignment horizontal="center" vertical="center" wrapText="1"/>
      <protection/>
    </xf>
    <xf numFmtId="0" fontId="1" fillId="0" borderId="12" xfId="49" applyNumberFormat="1" applyFont="1" applyFill="1" applyBorder="1" applyAlignment="1" applyProtection="1">
      <alignment horizontal="center" vertical="center" wrapText="1"/>
      <protection/>
    </xf>
    <xf numFmtId="0" fontId="1" fillId="0" borderId="24" xfId="49" applyNumberFormat="1" applyFont="1" applyFill="1" applyBorder="1" applyAlignment="1" applyProtection="1">
      <alignment horizontal="center" vertical="center" wrapText="1"/>
      <protection/>
    </xf>
    <xf numFmtId="0" fontId="8" fillId="37" borderId="23" xfId="49" applyFont="1" applyFill="1" applyBorder="1" applyAlignment="1" applyProtection="1">
      <alignment horizontal="right" vertical="center" wrapText="1"/>
      <protection locked="0"/>
    </xf>
    <xf numFmtId="0" fontId="8" fillId="37" borderId="12" xfId="49" applyFont="1" applyFill="1" applyBorder="1" applyAlignment="1" applyProtection="1">
      <alignment horizontal="right" vertical="center" wrapText="1"/>
      <protection locked="0"/>
    </xf>
    <xf numFmtId="0" fontId="8" fillId="37" borderId="24" xfId="49" applyFont="1" applyFill="1" applyBorder="1" applyAlignment="1" applyProtection="1">
      <alignment horizontal="right" vertical="center" wrapText="1"/>
      <protection locked="0"/>
    </xf>
    <xf numFmtId="0" fontId="1" fillId="0" borderId="23" xfId="0" applyFont="1" applyFill="1" applyBorder="1" applyAlignment="1" applyProtection="1">
      <alignment horizontal="left"/>
      <protection/>
    </xf>
    <xf numFmtId="0" fontId="1" fillId="0" borderId="12" xfId="0" applyFont="1" applyFill="1" applyBorder="1" applyAlignment="1" applyProtection="1">
      <alignment horizontal="left"/>
      <protection/>
    </xf>
    <xf numFmtId="0" fontId="1" fillId="0" borderId="24" xfId="0" applyFont="1" applyFill="1" applyBorder="1" applyAlignment="1" applyProtection="1">
      <alignment horizontal="left"/>
      <protection/>
    </xf>
    <xf numFmtId="171" fontId="1" fillId="38" borderId="19" xfId="49" applyNumberFormat="1" applyFont="1" applyFill="1" applyBorder="1" applyAlignment="1" applyProtection="1">
      <alignment horizontal="left" vertical="center" shrinkToFit="1"/>
      <protection/>
    </xf>
    <xf numFmtId="171" fontId="1" fillId="38" borderId="17" xfId="49" applyNumberFormat="1" applyFont="1" applyFill="1" applyBorder="1" applyAlignment="1" applyProtection="1">
      <alignment horizontal="left" vertical="center" shrinkToFit="1"/>
      <protection/>
    </xf>
    <xf numFmtId="171" fontId="1" fillId="38" borderId="20" xfId="49" applyNumberFormat="1" applyFont="1" applyFill="1" applyBorder="1" applyAlignment="1" applyProtection="1">
      <alignment horizontal="left" vertical="center" shrinkToFit="1"/>
      <protection/>
    </xf>
    <xf numFmtId="174" fontId="5" fillId="37" borderId="19" xfId="49" applyNumberFormat="1" applyFont="1" applyFill="1" applyBorder="1" applyAlignment="1" applyProtection="1">
      <alignment horizontal="center" vertical="center"/>
      <protection locked="0"/>
    </xf>
    <xf numFmtId="174" fontId="5" fillId="37" borderId="20" xfId="49" applyNumberFormat="1" applyFont="1" applyFill="1" applyBorder="1" applyAlignment="1" applyProtection="1">
      <alignment horizontal="center" vertical="center"/>
      <protection locked="0"/>
    </xf>
    <xf numFmtId="174" fontId="5" fillId="37" borderId="26" xfId="49" applyNumberFormat="1" applyFont="1" applyFill="1" applyBorder="1" applyAlignment="1" applyProtection="1">
      <alignment horizontal="center" vertical="center"/>
      <protection locked="0"/>
    </xf>
    <xf numFmtId="2" fontId="0" fillId="33" borderId="19" xfId="49" applyNumberFormat="1" applyFont="1" applyFill="1" applyBorder="1" applyAlignment="1" applyProtection="1">
      <alignment horizontal="center"/>
      <protection/>
    </xf>
    <xf numFmtId="2" fontId="0" fillId="33" borderId="20" xfId="49" applyNumberFormat="1" applyFont="1" applyFill="1" applyBorder="1" applyAlignment="1" applyProtection="1">
      <alignment horizontal="center"/>
      <protection/>
    </xf>
    <xf numFmtId="2" fontId="5" fillId="40" borderId="29" xfId="49" applyNumberFormat="1" applyFont="1" applyFill="1" applyBorder="1" applyAlignment="1" applyProtection="1">
      <alignment horizontal="center" vertical="center"/>
      <protection/>
    </xf>
    <xf numFmtId="2" fontId="5" fillId="40" borderId="30" xfId="49" applyNumberFormat="1" applyFont="1" applyFill="1" applyBorder="1" applyAlignment="1" applyProtection="1">
      <alignment horizontal="center" vertical="center"/>
      <protection/>
    </xf>
    <xf numFmtId="2" fontId="5" fillId="40" borderId="31" xfId="49" applyNumberFormat="1" applyFont="1" applyFill="1" applyBorder="1" applyAlignment="1" applyProtection="1">
      <alignment horizontal="center" vertical="center"/>
      <protection/>
    </xf>
    <xf numFmtId="185" fontId="12" fillId="0" borderId="17" xfId="49" applyNumberFormat="1" applyFont="1" applyFill="1" applyBorder="1" applyAlignment="1" applyProtection="1">
      <alignment horizontal="center" vertical="center"/>
      <protection/>
    </xf>
    <xf numFmtId="185" fontId="13" fillId="0" borderId="17" xfId="49" applyNumberFormat="1" applyFont="1" applyFill="1" applyBorder="1" applyAlignment="1" applyProtection="1">
      <alignment horizontal="center" vertical="center" wrapText="1"/>
      <protection/>
    </xf>
    <xf numFmtId="0" fontId="6" fillId="0" borderId="26" xfId="49" applyFont="1" applyFill="1" applyBorder="1" applyAlignment="1" applyProtection="1">
      <alignment horizontal="center" vertical="center" wrapText="1"/>
      <protection/>
    </xf>
    <xf numFmtId="0" fontId="6" fillId="0" borderId="25" xfId="49" applyFont="1" applyFill="1" applyBorder="1" applyAlignment="1" applyProtection="1">
      <alignment horizontal="center" vertical="center" wrapText="1"/>
      <protection/>
    </xf>
    <xf numFmtId="196" fontId="5" fillId="39" borderId="19" xfId="49" applyNumberFormat="1" applyFont="1" applyFill="1" applyBorder="1" applyAlignment="1" applyProtection="1">
      <alignment horizontal="center" vertical="center"/>
      <protection/>
    </xf>
    <xf numFmtId="196" fontId="5" fillId="39" borderId="17" xfId="49" applyNumberFormat="1" applyFont="1" applyFill="1" applyBorder="1" applyAlignment="1" applyProtection="1">
      <alignment horizontal="center" vertical="center"/>
      <protection/>
    </xf>
    <xf numFmtId="196" fontId="5" fillId="39" borderId="20" xfId="49" applyNumberFormat="1" applyFont="1" applyFill="1" applyBorder="1" applyAlignment="1" applyProtection="1">
      <alignment horizontal="center" vertical="center"/>
      <protection/>
    </xf>
    <xf numFmtId="0" fontId="2" fillId="0" borderId="26" xfId="49" applyFont="1" applyFill="1" applyBorder="1" applyAlignment="1" applyProtection="1">
      <alignment horizontal="center" vertical="center" wrapText="1"/>
      <protection/>
    </xf>
    <xf numFmtId="0" fontId="2" fillId="0" borderId="25" xfId="49" applyFont="1" applyFill="1" applyBorder="1" applyAlignment="1" applyProtection="1">
      <alignment horizontal="center" vertical="center" wrapText="1"/>
      <protection/>
    </xf>
    <xf numFmtId="4" fontId="5" fillId="0" borderId="21" xfId="49" applyNumberFormat="1" applyFont="1" applyFill="1" applyBorder="1" applyAlignment="1" applyProtection="1">
      <alignment horizontal="center" vertical="center" wrapText="1"/>
      <protection/>
    </xf>
    <xf numFmtId="4" fontId="5" fillId="0" borderId="22" xfId="49" applyNumberFormat="1" applyFont="1" applyFill="1" applyBorder="1" applyAlignment="1" applyProtection="1">
      <alignment horizontal="center" vertical="center" wrapText="1"/>
      <protection/>
    </xf>
    <xf numFmtId="4" fontId="5" fillId="0" borderId="11" xfId="49" applyNumberFormat="1" applyFont="1" applyFill="1" applyBorder="1" applyAlignment="1" applyProtection="1">
      <alignment horizontal="center" vertical="center" wrapText="1"/>
      <protection/>
    </xf>
    <xf numFmtId="4" fontId="5" fillId="0" borderId="23" xfId="49" applyNumberFormat="1" applyFont="1" applyFill="1" applyBorder="1" applyAlignment="1" applyProtection="1">
      <alignment horizontal="center" vertical="center" wrapText="1"/>
      <protection/>
    </xf>
    <xf numFmtId="4" fontId="5" fillId="0" borderId="12" xfId="49" applyNumberFormat="1" applyFont="1" applyFill="1" applyBorder="1" applyAlignment="1" applyProtection="1">
      <alignment horizontal="center" vertical="center" wrapText="1"/>
      <protection/>
    </xf>
    <xf numFmtId="4" fontId="5" fillId="0" borderId="24" xfId="49" applyNumberFormat="1" applyFont="1" applyFill="1" applyBorder="1" applyAlignment="1" applyProtection="1">
      <alignment horizontal="center" vertical="center" wrapText="1"/>
      <protection/>
    </xf>
    <xf numFmtId="9" fontId="5" fillId="0" borderId="21" xfId="49" applyNumberFormat="1" applyFont="1" applyFill="1" applyBorder="1" applyAlignment="1" applyProtection="1">
      <alignment horizontal="center" vertical="center" wrapText="1"/>
      <protection/>
    </xf>
    <xf numFmtId="9" fontId="5" fillId="0" borderId="22" xfId="49" applyNumberFormat="1" applyFont="1" applyFill="1" applyBorder="1" applyAlignment="1" applyProtection="1">
      <alignment horizontal="center" vertical="center" wrapText="1"/>
      <protection/>
    </xf>
    <xf numFmtId="9" fontId="5" fillId="0" borderId="11" xfId="49" applyNumberFormat="1" applyFont="1" applyFill="1" applyBorder="1" applyAlignment="1" applyProtection="1">
      <alignment horizontal="center" vertical="center" wrapText="1"/>
      <protection/>
    </xf>
    <xf numFmtId="9" fontId="5" fillId="0" borderId="23" xfId="49" applyNumberFormat="1" applyFont="1" applyFill="1" applyBorder="1" applyAlignment="1" applyProtection="1">
      <alignment horizontal="center" vertical="center" wrapText="1"/>
      <protection/>
    </xf>
    <xf numFmtId="9" fontId="5" fillId="0" borderId="12" xfId="49" applyNumberFormat="1" applyFont="1" applyFill="1" applyBorder="1" applyAlignment="1" applyProtection="1">
      <alignment horizontal="center" vertical="center" wrapText="1"/>
      <protection/>
    </xf>
    <xf numFmtId="9" fontId="5" fillId="0" borderId="24" xfId="49" applyNumberFormat="1" applyFont="1" applyFill="1" applyBorder="1" applyAlignment="1" applyProtection="1">
      <alignment horizontal="center" vertical="center" wrapText="1"/>
      <protection/>
    </xf>
    <xf numFmtId="4" fontId="5" fillId="39" borderId="19" xfId="49" applyNumberFormat="1" applyFont="1" applyFill="1" applyBorder="1" applyAlignment="1" applyProtection="1">
      <alignment horizontal="center" vertical="center"/>
      <protection/>
    </xf>
    <xf numFmtId="4" fontId="5" fillId="39" borderId="17" xfId="49" applyNumberFormat="1" applyFont="1" applyFill="1" applyBorder="1" applyAlignment="1" applyProtection="1">
      <alignment horizontal="center" vertical="center"/>
      <protection/>
    </xf>
    <xf numFmtId="4" fontId="5" fillId="39" borderId="20" xfId="49" applyNumberFormat="1" applyFont="1" applyFill="1" applyBorder="1" applyAlignment="1" applyProtection="1">
      <alignment horizontal="center" vertical="center"/>
      <protection/>
    </xf>
    <xf numFmtId="4" fontId="5" fillId="0" borderId="14" xfId="49" applyNumberFormat="1" applyFont="1" applyFill="1" applyBorder="1" applyAlignment="1" applyProtection="1">
      <alignment horizontal="center" vertical="center"/>
      <protection/>
    </xf>
    <xf numFmtId="4" fontId="5" fillId="0" borderId="19" xfId="49" applyNumberFormat="1" applyFont="1" applyFill="1" applyBorder="1" applyAlignment="1" applyProtection="1">
      <alignment horizontal="center" vertical="center"/>
      <protection/>
    </xf>
    <xf numFmtId="4" fontId="5" fillId="0" borderId="17" xfId="49" applyNumberFormat="1" applyFont="1" applyFill="1" applyBorder="1" applyAlignment="1" applyProtection="1">
      <alignment horizontal="center" vertical="center"/>
      <protection/>
    </xf>
    <xf numFmtId="4" fontId="5" fillId="0" borderId="20" xfId="49" applyNumberFormat="1" applyFont="1" applyFill="1" applyBorder="1" applyAlignment="1" applyProtection="1">
      <alignment horizontal="center" vertical="center"/>
      <protection/>
    </xf>
    <xf numFmtId="0" fontId="5" fillId="37" borderId="12" xfId="49" applyFont="1" applyFill="1" applyBorder="1" applyAlignment="1" applyProtection="1">
      <alignment horizontal="left" vertical="center"/>
      <protection locked="0"/>
    </xf>
    <xf numFmtId="197" fontId="2" fillId="0" borderId="11" xfId="49" applyNumberFormat="1" applyFont="1" applyFill="1" applyBorder="1" applyAlignment="1" applyProtection="1">
      <alignment horizontal="center" vertical="center" wrapText="1"/>
      <protection/>
    </xf>
    <xf numFmtId="197" fontId="2" fillId="0" borderId="13" xfId="49" applyNumberFormat="1" applyFont="1" applyFill="1" applyBorder="1" applyAlignment="1" applyProtection="1">
      <alignment horizontal="center" vertical="center" wrapText="1"/>
      <protection/>
    </xf>
    <xf numFmtId="197" fontId="2" fillId="0" borderId="0" xfId="49" applyNumberFormat="1" applyFont="1" applyFill="1" applyBorder="1" applyAlignment="1" applyProtection="1">
      <alignment horizontal="center" vertical="center" wrapText="1"/>
      <protection/>
    </xf>
    <xf numFmtId="197" fontId="2" fillId="0" borderId="10" xfId="49" applyNumberFormat="1" applyFont="1" applyFill="1" applyBorder="1" applyAlignment="1" applyProtection="1">
      <alignment horizontal="center" vertical="center" wrapText="1"/>
      <protection/>
    </xf>
    <xf numFmtId="197" fontId="2" fillId="0" borderId="23" xfId="49" applyNumberFormat="1" applyFont="1" applyFill="1" applyBorder="1" applyAlignment="1" applyProtection="1">
      <alignment horizontal="center" vertical="center" wrapText="1"/>
      <protection/>
    </xf>
    <xf numFmtId="197" fontId="2" fillId="0" borderId="12" xfId="49" applyNumberFormat="1" applyFont="1" applyFill="1" applyBorder="1" applyAlignment="1" applyProtection="1">
      <alignment horizontal="center" vertical="center" wrapText="1"/>
      <protection/>
    </xf>
    <xf numFmtId="197" fontId="2" fillId="0" borderId="24" xfId="49" applyNumberFormat="1" applyFont="1" applyFill="1" applyBorder="1" applyAlignment="1" applyProtection="1">
      <alignment horizontal="center" vertical="center" wrapText="1"/>
      <protection/>
    </xf>
    <xf numFmtId="0" fontId="5" fillId="0" borderId="12" xfId="50" applyFont="1" applyFill="1" applyBorder="1" applyAlignment="1" applyProtection="1">
      <alignment horizontal="left" vertical="center"/>
      <protection/>
    </xf>
    <xf numFmtId="3" fontId="5" fillId="0" borderId="17" xfId="50" applyNumberFormat="1" applyFont="1" applyFill="1" applyBorder="1" applyAlignment="1" applyProtection="1">
      <alignment horizontal="left" vertical="center"/>
      <protection/>
    </xf>
    <xf numFmtId="0" fontId="5" fillId="0" borderId="17" xfId="50" applyFont="1" applyFill="1" applyBorder="1" applyAlignment="1" applyProtection="1">
      <alignment horizontal="left" vertical="center"/>
      <protection/>
    </xf>
    <xf numFmtId="0" fontId="5" fillId="0" borderId="22" xfId="50" applyFont="1" applyFill="1" applyBorder="1" applyAlignment="1" applyProtection="1">
      <alignment horizontal="left" vertical="center"/>
      <protection/>
    </xf>
    <xf numFmtId="2" fontId="1" fillId="0" borderId="25" xfId="49" applyNumberFormat="1" applyFont="1" applyFill="1" applyBorder="1" applyAlignment="1" applyProtection="1">
      <alignment horizontal="center" vertical="center"/>
      <protection/>
    </xf>
    <xf numFmtId="0" fontId="1" fillId="0" borderId="25" xfId="49" applyNumberFormat="1" applyFont="1" applyFill="1" applyBorder="1" applyAlignment="1" applyProtection="1">
      <alignment horizontal="center" vertical="center" wrapText="1"/>
      <protection/>
    </xf>
    <xf numFmtId="0" fontId="1" fillId="0" borderId="14" xfId="49" applyNumberFormat="1" applyFont="1" applyFill="1" applyBorder="1" applyAlignment="1" applyProtection="1">
      <alignment horizontal="center" vertical="center" shrinkToFit="1"/>
      <protection/>
    </xf>
    <xf numFmtId="196" fontId="5" fillId="39" borderId="14" xfId="49" applyNumberFormat="1" applyFont="1" applyFill="1" applyBorder="1" applyAlignment="1" applyProtection="1">
      <alignment horizontal="center" vertical="center"/>
      <protection/>
    </xf>
    <xf numFmtId="4" fontId="5" fillId="39" borderId="14" xfId="49" applyNumberFormat="1" applyFont="1" applyFill="1" applyBorder="1" applyAlignment="1" applyProtection="1">
      <alignment horizontal="center" vertical="center"/>
      <protection/>
    </xf>
    <xf numFmtId="1" fontId="13" fillId="0" borderId="17" xfId="49" applyNumberFormat="1" applyFont="1" applyFill="1" applyBorder="1" applyAlignment="1" applyProtection="1">
      <alignment horizontal="center" vertical="center" wrapText="1"/>
      <protection hidden="1"/>
    </xf>
    <xf numFmtId="1" fontId="12" fillId="0" borderId="17" xfId="49" applyNumberFormat="1" applyFont="1" applyFill="1" applyBorder="1" applyAlignment="1" applyProtection="1">
      <alignment horizontal="center" vertical="center"/>
      <protection hidden="1"/>
    </xf>
    <xf numFmtId="198" fontId="1" fillId="0" borderId="19" xfId="49" applyNumberFormat="1" applyFont="1" applyFill="1" applyBorder="1" applyAlignment="1" applyProtection="1">
      <alignment horizontal="center" vertical="center" wrapText="1"/>
      <protection/>
    </xf>
    <xf numFmtId="198" fontId="1" fillId="0" borderId="20" xfId="49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_24DefProposta de construção de unidade isolada- v23" xfId="49"/>
    <cellStyle name="Normal_LAE-OGU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dxfs count="14">
    <dxf>
      <font>
        <color indexed="9"/>
      </font>
    </dxf>
    <dxf>
      <font>
        <b/>
        <i val="0"/>
        <color indexed="63"/>
      </font>
      <fill>
        <patternFill patternType="darkGrid">
          <fgColor indexed="22"/>
        </patternFill>
      </fill>
    </dxf>
    <dxf>
      <font>
        <b/>
        <i val="0"/>
        <color indexed="63"/>
      </font>
      <fill>
        <patternFill patternType="darkGrid">
          <fgColor indexed="22"/>
        </patternFill>
      </fill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41"/>
        </patternFill>
      </fill>
    </dxf>
    <dxf>
      <font>
        <color indexed="27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27"/>
        </patternFill>
      </fill>
    </dxf>
    <dxf>
      <font>
        <color indexed="9"/>
      </font>
    </dxf>
    <dxf>
      <font>
        <color indexed="9"/>
      </font>
      <fill>
        <patternFill patternType="none"/>
      </fill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232</xdr:row>
      <xdr:rowOff>0</xdr:rowOff>
    </xdr:from>
    <xdr:to>
      <xdr:col>37</xdr:col>
      <xdr:colOff>114300</xdr:colOff>
      <xdr:row>232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8600" y="29746575"/>
          <a:ext cx="429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311</xdr:row>
      <xdr:rowOff>0</xdr:rowOff>
    </xdr:from>
    <xdr:to>
      <xdr:col>43</xdr:col>
      <xdr:colOff>0</xdr:colOff>
      <xdr:row>311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5133975" y="2974657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311</xdr:row>
      <xdr:rowOff>0</xdr:rowOff>
    </xdr:from>
    <xdr:to>
      <xdr:col>44</xdr:col>
      <xdr:colOff>19050</xdr:colOff>
      <xdr:row>311</xdr:row>
      <xdr:rowOff>0</xdr:rowOff>
    </xdr:to>
    <xdr:sp>
      <xdr:nvSpPr>
        <xdr:cNvPr id="3" name="Rectangle 4"/>
        <xdr:cNvSpPr>
          <a:spLocks/>
        </xdr:cNvSpPr>
      </xdr:nvSpPr>
      <xdr:spPr>
        <a:xfrm>
          <a:off x="5191125" y="2974657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232</xdr:row>
      <xdr:rowOff>0</xdr:rowOff>
    </xdr:from>
    <xdr:to>
      <xdr:col>37</xdr:col>
      <xdr:colOff>114300</xdr:colOff>
      <xdr:row>232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28600" y="29746575"/>
          <a:ext cx="429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311</xdr:row>
      <xdr:rowOff>0</xdr:rowOff>
    </xdr:from>
    <xdr:to>
      <xdr:col>44</xdr:col>
      <xdr:colOff>19050</xdr:colOff>
      <xdr:row>311</xdr:row>
      <xdr:rowOff>0</xdr:rowOff>
    </xdr:to>
    <xdr:sp>
      <xdr:nvSpPr>
        <xdr:cNvPr id="5" name="Rectangle 6"/>
        <xdr:cNvSpPr>
          <a:spLocks/>
        </xdr:cNvSpPr>
      </xdr:nvSpPr>
      <xdr:spPr>
        <a:xfrm>
          <a:off x="5191125" y="2974657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232</xdr:row>
      <xdr:rowOff>0</xdr:rowOff>
    </xdr:from>
    <xdr:to>
      <xdr:col>37</xdr:col>
      <xdr:colOff>114300</xdr:colOff>
      <xdr:row>232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228600" y="29746575"/>
          <a:ext cx="429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311</xdr:row>
      <xdr:rowOff>0</xdr:rowOff>
    </xdr:from>
    <xdr:to>
      <xdr:col>43</xdr:col>
      <xdr:colOff>0</xdr:colOff>
      <xdr:row>311</xdr:row>
      <xdr:rowOff>0</xdr:rowOff>
    </xdr:to>
    <xdr:sp>
      <xdr:nvSpPr>
        <xdr:cNvPr id="7" name="Rectangle 8"/>
        <xdr:cNvSpPr>
          <a:spLocks/>
        </xdr:cNvSpPr>
      </xdr:nvSpPr>
      <xdr:spPr>
        <a:xfrm>
          <a:off x="5133975" y="2974657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311</xdr:row>
      <xdr:rowOff>0</xdr:rowOff>
    </xdr:from>
    <xdr:to>
      <xdr:col>44</xdr:col>
      <xdr:colOff>19050</xdr:colOff>
      <xdr:row>311</xdr:row>
      <xdr:rowOff>0</xdr:rowOff>
    </xdr:to>
    <xdr:sp>
      <xdr:nvSpPr>
        <xdr:cNvPr id="8" name="Rectangle 9"/>
        <xdr:cNvSpPr>
          <a:spLocks/>
        </xdr:cNvSpPr>
      </xdr:nvSpPr>
      <xdr:spPr>
        <a:xfrm>
          <a:off x="5191125" y="2974657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232</xdr:row>
      <xdr:rowOff>0</xdr:rowOff>
    </xdr:from>
    <xdr:to>
      <xdr:col>37</xdr:col>
      <xdr:colOff>114300</xdr:colOff>
      <xdr:row>232</xdr:row>
      <xdr:rowOff>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228600" y="29746575"/>
          <a:ext cx="429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311</xdr:row>
      <xdr:rowOff>0</xdr:rowOff>
    </xdr:from>
    <xdr:to>
      <xdr:col>44</xdr:col>
      <xdr:colOff>19050</xdr:colOff>
      <xdr:row>311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5191125" y="2974657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232</xdr:row>
      <xdr:rowOff>0</xdr:rowOff>
    </xdr:from>
    <xdr:to>
      <xdr:col>37</xdr:col>
      <xdr:colOff>114300</xdr:colOff>
      <xdr:row>232</xdr:row>
      <xdr:rowOff>0</xdr:rowOff>
    </xdr:to>
    <xdr:sp>
      <xdr:nvSpPr>
        <xdr:cNvPr id="11" name="Text Box 7"/>
        <xdr:cNvSpPr txBox="1">
          <a:spLocks noChangeArrowheads="1"/>
        </xdr:cNvSpPr>
      </xdr:nvSpPr>
      <xdr:spPr>
        <a:xfrm>
          <a:off x="228600" y="29746575"/>
          <a:ext cx="429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311</xdr:row>
      <xdr:rowOff>0</xdr:rowOff>
    </xdr:from>
    <xdr:to>
      <xdr:col>43</xdr:col>
      <xdr:colOff>0</xdr:colOff>
      <xdr:row>311</xdr:row>
      <xdr:rowOff>0</xdr:rowOff>
    </xdr:to>
    <xdr:sp>
      <xdr:nvSpPr>
        <xdr:cNvPr id="12" name="Rectangle 8"/>
        <xdr:cNvSpPr>
          <a:spLocks/>
        </xdr:cNvSpPr>
      </xdr:nvSpPr>
      <xdr:spPr>
        <a:xfrm>
          <a:off x="5133975" y="2974657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311</xdr:row>
      <xdr:rowOff>0</xdr:rowOff>
    </xdr:from>
    <xdr:to>
      <xdr:col>44</xdr:col>
      <xdr:colOff>19050</xdr:colOff>
      <xdr:row>311</xdr:row>
      <xdr:rowOff>0</xdr:rowOff>
    </xdr:to>
    <xdr:sp>
      <xdr:nvSpPr>
        <xdr:cNvPr id="13" name="Rectangle 9"/>
        <xdr:cNvSpPr>
          <a:spLocks/>
        </xdr:cNvSpPr>
      </xdr:nvSpPr>
      <xdr:spPr>
        <a:xfrm>
          <a:off x="5191125" y="2974657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232</xdr:row>
      <xdr:rowOff>0</xdr:rowOff>
    </xdr:from>
    <xdr:to>
      <xdr:col>37</xdr:col>
      <xdr:colOff>114300</xdr:colOff>
      <xdr:row>232</xdr:row>
      <xdr:rowOff>0</xdr:rowOff>
    </xdr:to>
    <xdr:sp>
      <xdr:nvSpPr>
        <xdr:cNvPr id="14" name="Text Box 10"/>
        <xdr:cNvSpPr txBox="1">
          <a:spLocks noChangeArrowheads="1"/>
        </xdr:cNvSpPr>
      </xdr:nvSpPr>
      <xdr:spPr>
        <a:xfrm>
          <a:off x="228600" y="29746575"/>
          <a:ext cx="429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311</xdr:row>
      <xdr:rowOff>0</xdr:rowOff>
    </xdr:from>
    <xdr:to>
      <xdr:col>44</xdr:col>
      <xdr:colOff>19050</xdr:colOff>
      <xdr:row>311</xdr:row>
      <xdr:rowOff>0</xdr:rowOff>
    </xdr:to>
    <xdr:sp>
      <xdr:nvSpPr>
        <xdr:cNvPr id="15" name="Rectangle 11"/>
        <xdr:cNvSpPr>
          <a:spLocks/>
        </xdr:cNvSpPr>
      </xdr:nvSpPr>
      <xdr:spPr>
        <a:xfrm>
          <a:off x="5191125" y="2974657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232</xdr:row>
      <xdr:rowOff>0</xdr:rowOff>
    </xdr:from>
    <xdr:to>
      <xdr:col>37</xdr:col>
      <xdr:colOff>114300</xdr:colOff>
      <xdr:row>232</xdr:row>
      <xdr:rowOff>0</xdr:rowOff>
    </xdr:to>
    <xdr:sp>
      <xdr:nvSpPr>
        <xdr:cNvPr id="16" name="Text Box 7"/>
        <xdr:cNvSpPr txBox="1">
          <a:spLocks noChangeArrowheads="1"/>
        </xdr:cNvSpPr>
      </xdr:nvSpPr>
      <xdr:spPr>
        <a:xfrm>
          <a:off x="228600" y="29746575"/>
          <a:ext cx="429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311</xdr:row>
      <xdr:rowOff>0</xdr:rowOff>
    </xdr:from>
    <xdr:to>
      <xdr:col>43</xdr:col>
      <xdr:colOff>0</xdr:colOff>
      <xdr:row>311</xdr:row>
      <xdr:rowOff>0</xdr:rowOff>
    </xdr:to>
    <xdr:sp>
      <xdr:nvSpPr>
        <xdr:cNvPr id="17" name="Rectangle 8"/>
        <xdr:cNvSpPr>
          <a:spLocks/>
        </xdr:cNvSpPr>
      </xdr:nvSpPr>
      <xdr:spPr>
        <a:xfrm>
          <a:off x="5133975" y="2974657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311</xdr:row>
      <xdr:rowOff>0</xdr:rowOff>
    </xdr:from>
    <xdr:to>
      <xdr:col>44</xdr:col>
      <xdr:colOff>19050</xdr:colOff>
      <xdr:row>311</xdr:row>
      <xdr:rowOff>0</xdr:rowOff>
    </xdr:to>
    <xdr:sp>
      <xdr:nvSpPr>
        <xdr:cNvPr id="18" name="Rectangle 9"/>
        <xdr:cNvSpPr>
          <a:spLocks/>
        </xdr:cNvSpPr>
      </xdr:nvSpPr>
      <xdr:spPr>
        <a:xfrm>
          <a:off x="5191125" y="2974657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232</xdr:row>
      <xdr:rowOff>0</xdr:rowOff>
    </xdr:from>
    <xdr:to>
      <xdr:col>37</xdr:col>
      <xdr:colOff>114300</xdr:colOff>
      <xdr:row>232</xdr:row>
      <xdr:rowOff>0</xdr:rowOff>
    </xdr:to>
    <xdr:sp>
      <xdr:nvSpPr>
        <xdr:cNvPr id="19" name="Text Box 10"/>
        <xdr:cNvSpPr txBox="1">
          <a:spLocks noChangeArrowheads="1"/>
        </xdr:cNvSpPr>
      </xdr:nvSpPr>
      <xdr:spPr>
        <a:xfrm>
          <a:off x="228600" y="29746575"/>
          <a:ext cx="429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311</xdr:row>
      <xdr:rowOff>0</xdr:rowOff>
    </xdr:from>
    <xdr:to>
      <xdr:col>44</xdr:col>
      <xdr:colOff>19050</xdr:colOff>
      <xdr:row>311</xdr:row>
      <xdr:rowOff>0</xdr:rowOff>
    </xdr:to>
    <xdr:sp>
      <xdr:nvSpPr>
        <xdr:cNvPr id="20" name="Rectangle 11"/>
        <xdr:cNvSpPr>
          <a:spLocks/>
        </xdr:cNvSpPr>
      </xdr:nvSpPr>
      <xdr:spPr>
        <a:xfrm>
          <a:off x="5191125" y="2974657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232</xdr:row>
      <xdr:rowOff>0</xdr:rowOff>
    </xdr:from>
    <xdr:to>
      <xdr:col>37</xdr:col>
      <xdr:colOff>114300</xdr:colOff>
      <xdr:row>232</xdr:row>
      <xdr:rowOff>0</xdr:rowOff>
    </xdr:to>
    <xdr:sp>
      <xdr:nvSpPr>
        <xdr:cNvPr id="21" name="Text Box 7"/>
        <xdr:cNvSpPr txBox="1">
          <a:spLocks noChangeArrowheads="1"/>
        </xdr:cNvSpPr>
      </xdr:nvSpPr>
      <xdr:spPr>
        <a:xfrm>
          <a:off x="228600" y="29746575"/>
          <a:ext cx="429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311</xdr:row>
      <xdr:rowOff>0</xdr:rowOff>
    </xdr:from>
    <xdr:to>
      <xdr:col>43</xdr:col>
      <xdr:colOff>0</xdr:colOff>
      <xdr:row>311</xdr:row>
      <xdr:rowOff>0</xdr:rowOff>
    </xdr:to>
    <xdr:sp>
      <xdr:nvSpPr>
        <xdr:cNvPr id="22" name="Rectangle 8"/>
        <xdr:cNvSpPr>
          <a:spLocks/>
        </xdr:cNvSpPr>
      </xdr:nvSpPr>
      <xdr:spPr>
        <a:xfrm>
          <a:off x="5133975" y="2974657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311</xdr:row>
      <xdr:rowOff>0</xdr:rowOff>
    </xdr:from>
    <xdr:to>
      <xdr:col>44</xdr:col>
      <xdr:colOff>19050</xdr:colOff>
      <xdr:row>311</xdr:row>
      <xdr:rowOff>0</xdr:rowOff>
    </xdr:to>
    <xdr:sp>
      <xdr:nvSpPr>
        <xdr:cNvPr id="23" name="Rectangle 9"/>
        <xdr:cNvSpPr>
          <a:spLocks/>
        </xdr:cNvSpPr>
      </xdr:nvSpPr>
      <xdr:spPr>
        <a:xfrm>
          <a:off x="5191125" y="2974657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232</xdr:row>
      <xdr:rowOff>0</xdr:rowOff>
    </xdr:from>
    <xdr:to>
      <xdr:col>37</xdr:col>
      <xdr:colOff>114300</xdr:colOff>
      <xdr:row>232</xdr:row>
      <xdr:rowOff>0</xdr:rowOff>
    </xdr:to>
    <xdr:sp>
      <xdr:nvSpPr>
        <xdr:cNvPr id="24" name="Text Box 10"/>
        <xdr:cNvSpPr txBox="1">
          <a:spLocks noChangeArrowheads="1"/>
        </xdr:cNvSpPr>
      </xdr:nvSpPr>
      <xdr:spPr>
        <a:xfrm>
          <a:off x="228600" y="29746575"/>
          <a:ext cx="429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311</xdr:row>
      <xdr:rowOff>0</xdr:rowOff>
    </xdr:from>
    <xdr:to>
      <xdr:col>44</xdr:col>
      <xdr:colOff>19050</xdr:colOff>
      <xdr:row>311</xdr:row>
      <xdr:rowOff>0</xdr:rowOff>
    </xdr:to>
    <xdr:sp>
      <xdr:nvSpPr>
        <xdr:cNvPr id="25" name="Rectangle 11"/>
        <xdr:cNvSpPr>
          <a:spLocks/>
        </xdr:cNvSpPr>
      </xdr:nvSpPr>
      <xdr:spPr>
        <a:xfrm>
          <a:off x="5191125" y="2974657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232</xdr:row>
      <xdr:rowOff>0</xdr:rowOff>
    </xdr:from>
    <xdr:to>
      <xdr:col>37</xdr:col>
      <xdr:colOff>114300</xdr:colOff>
      <xdr:row>232</xdr:row>
      <xdr:rowOff>0</xdr:rowOff>
    </xdr:to>
    <xdr:sp>
      <xdr:nvSpPr>
        <xdr:cNvPr id="26" name="Text Box 7"/>
        <xdr:cNvSpPr txBox="1">
          <a:spLocks noChangeArrowheads="1"/>
        </xdr:cNvSpPr>
      </xdr:nvSpPr>
      <xdr:spPr>
        <a:xfrm>
          <a:off x="228600" y="29746575"/>
          <a:ext cx="429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311</xdr:row>
      <xdr:rowOff>0</xdr:rowOff>
    </xdr:from>
    <xdr:to>
      <xdr:col>43</xdr:col>
      <xdr:colOff>0</xdr:colOff>
      <xdr:row>311</xdr:row>
      <xdr:rowOff>0</xdr:rowOff>
    </xdr:to>
    <xdr:sp>
      <xdr:nvSpPr>
        <xdr:cNvPr id="27" name="Rectangle 8"/>
        <xdr:cNvSpPr>
          <a:spLocks/>
        </xdr:cNvSpPr>
      </xdr:nvSpPr>
      <xdr:spPr>
        <a:xfrm>
          <a:off x="5133975" y="2974657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311</xdr:row>
      <xdr:rowOff>0</xdr:rowOff>
    </xdr:from>
    <xdr:to>
      <xdr:col>44</xdr:col>
      <xdr:colOff>19050</xdr:colOff>
      <xdr:row>311</xdr:row>
      <xdr:rowOff>0</xdr:rowOff>
    </xdr:to>
    <xdr:sp>
      <xdr:nvSpPr>
        <xdr:cNvPr id="28" name="Rectangle 9"/>
        <xdr:cNvSpPr>
          <a:spLocks/>
        </xdr:cNvSpPr>
      </xdr:nvSpPr>
      <xdr:spPr>
        <a:xfrm>
          <a:off x="5191125" y="2974657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232</xdr:row>
      <xdr:rowOff>0</xdr:rowOff>
    </xdr:from>
    <xdr:to>
      <xdr:col>37</xdr:col>
      <xdr:colOff>114300</xdr:colOff>
      <xdr:row>232</xdr:row>
      <xdr:rowOff>0</xdr:rowOff>
    </xdr:to>
    <xdr:sp>
      <xdr:nvSpPr>
        <xdr:cNvPr id="29" name="Text Box 10"/>
        <xdr:cNvSpPr txBox="1">
          <a:spLocks noChangeArrowheads="1"/>
        </xdr:cNvSpPr>
      </xdr:nvSpPr>
      <xdr:spPr>
        <a:xfrm>
          <a:off x="228600" y="29746575"/>
          <a:ext cx="429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311</xdr:row>
      <xdr:rowOff>0</xdr:rowOff>
    </xdr:from>
    <xdr:to>
      <xdr:col>44</xdr:col>
      <xdr:colOff>19050</xdr:colOff>
      <xdr:row>311</xdr:row>
      <xdr:rowOff>0</xdr:rowOff>
    </xdr:to>
    <xdr:sp>
      <xdr:nvSpPr>
        <xdr:cNvPr id="30" name="Rectangle 11"/>
        <xdr:cNvSpPr>
          <a:spLocks/>
        </xdr:cNvSpPr>
      </xdr:nvSpPr>
      <xdr:spPr>
        <a:xfrm>
          <a:off x="5191125" y="2974657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232</xdr:row>
      <xdr:rowOff>0</xdr:rowOff>
    </xdr:from>
    <xdr:to>
      <xdr:col>37</xdr:col>
      <xdr:colOff>114300</xdr:colOff>
      <xdr:row>232</xdr:row>
      <xdr:rowOff>0</xdr:rowOff>
    </xdr:to>
    <xdr:sp>
      <xdr:nvSpPr>
        <xdr:cNvPr id="31" name="Text Box 7"/>
        <xdr:cNvSpPr txBox="1">
          <a:spLocks noChangeArrowheads="1"/>
        </xdr:cNvSpPr>
      </xdr:nvSpPr>
      <xdr:spPr>
        <a:xfrm>
          <a:off x="228600" y="29746575"/>
          <a:ext cx="429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311</xdr:row>
      <xdr:rowOff>0</xdr:rowOff>
    </xdr:from>
    <xdr:to>
      <xdr:col>43</xdr:col>
      <xdr:colOff>0</xdr:colOff>
      <xdr:row>311</xdr:row>
      <xdr:rowOff>0</xdr:rowOff>
    </xdr:to>
    <xdr:sp>
      <xdr:nvSpPr>
        <xdr:cNvPr id="32" name="Rectangle 8"/>
        <xdr:cNvSpPr>
          <a:spLocks/>
        </xdr:cNvSpPr>
      </xdr:nvSpPr>
      <xdr:spPr>
        <a:xfrm>
          <a:off x="5133975" y="2974657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311</xdr:row>
      <xdr:rowOff>0</xdr:rowOff>
    </xdr:from>
    <xdr:to>
      <xdr:col>44</xdr:col>
      <xdr:colOff>19050</xdr:colOff>
      <xdr:row>311</xdr:row>
      <xdr:rowOff>0</xdr:rowOff>
    </xdr:to>
    <xdr:sp>
      <xdr:nvSpPr>
        <xdr:cNvPr id="33" name="Rectangle 9"/>
        <xdr:cNvSpPr>
          <a:spLocks/>
        </xdr:cNvSpPr>
      </xdr:nvSpPr>
      <xdr:spPr>
        <a:xfrm>
          <a:off x="5191125" y="2974657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232</xdr:row>
      <xdr:rowOff>0</xdr:rowOff>
    </xdr:from>
    <xdr:to>
      <xdr:col>37</xdr:col>
      <xdr:colOff>114300</xdr:colOff>
      <xdr:row>232</xdr:row>
      <xdr:rowOff>0</xdr:rowOff>
    </xdr:to>
    <xdr:sp>
      <xdr:nvSpPr>
        <xdr:cNvPr id="34" name="Text Box 10"/>
        <xdr:cNvSpPr txBox="1">
          <a:spLocks noChangeArrowheads="1"/>
        </xdr:cNvSpPr>
      </xdr:nvSpPr>
      <xdr:spPr>
        <a:xfrm>
          <a:off x="228600" y="29746575"/>
          <a:ext cx="429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311</xdr:row>
      <xdr:rowOff>0</xdr:rowOff>
    </xdr:from>
    <xdr:to>
      <xdr:col>44</xdr:col>
      <xdr:colOff>19050</xdr:colOff>
      <xdr:row>311</xdr:row>
      <xdr:rowOff>0</xdr:rowOff>
    </xdr:to>
    <xdr:sp>
      <xdr:nvSpPr>
        <xdr:cNvPr id="35" name="Rectangle 11"/>
        <xdr:cNvSpPr>
          <a:spLocks/>
        </xdr:cNvSpPr>
      </xdr:nvSpPr>
      <xdr:spPr>
        <a:xfrm>
          <a:off x="5191125" y="2974657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232</xdr:row>
      <xdr:rowOff>0</xdr:rowOff>
    </xdr:from>
    <xdr:to>
      <xdr:col>37</xdr:col>
      <xdr:colOff>114300</xdr:colOff>
      <xdr:row>232</xdr:row>
      <xdr:rowOff>0</xdr:rowOff>
    </xdr:to>
    <xdr:sp>
      <xdr:nvSpPr>
        <xdr:cNvPr id="36" name="Text Box 7"/>
        <xdr:cNvSpPr txBox="1">
          <a:spLocks noChangeArrowheads="1"/>
        </xdr:cNvSpPr>
      </xdr:nvSpPr>
      <xdr:spPr>
        <a:xfrm>
          <a:off x="228600" y="29746575"/>
          <a:ext cx="429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311</xdr:row>
      <xdr:rowOff>0</xdr:rowOff>
    </xdr:from>
    <xdr:to>
      <xdr:col>43</xdr:col>
      <xdr:colOff>0</xdr:colOff>
      <xdr:row>311</xdr:row>
      <xdr:rowOff>0</xdr:rowOff>
    </xdr:to>
    <xdr:sp>
      <xdr:nvSpPr>
        <xdr:cNvPr id="37" name="Rectangle 8"/>
        <xdr:cNvSpPr>
          <a:spLocks/>
        </xdr:cNvSpPr>
      </xdr:nvSpPr>
      <xdr:spPr>
        <a:xfrm>
          <a:off x="5133975" y="2974657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311</xdr:row>
      <xdr:rowOff>0</xdr:rowOff>
    </xdr:from>
    <xdr:to>
      <xdr:col>44</xdr:col>
      <xdr:colOff>19050</xdr:colOff>
      <xdr:row>311</xdr:row>
      <xdr:rowOff>0</xdr:rowOff>
    </xdr:to>
    <xdr:sp>
      <xdr:nvSpPr>
        <xdr:cNvPr id="38" name="Rectangle 9"/>
        <xdr:cNvSpPr>
          <a:spLocks/>
        </xdr:cNvSpPr>
      </xdr:nvSpPr>
      <xdr:spPr>
        <a:xfrm>
          <a:off x="5191125" y="2974657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232</xdr:row>
      <xdr:rowOff>0</xdr:rowOff>
    </xdr:from>
    <xdr:to>
      <xdr:col>37</xdr:col>
      <xdr:colOff>114300</xdr:colOff>
      <xdr:row>232</xdr:row>
      <xdr:rowOff>0</xdr:rowOff>
    </xdr:to>
    <xdr:sp>
      <xdr:nvSpPr>
        <xdr:cNvPr id="39" name="Text Box 10"/>
        <xdr:cNvSpPr txBox="1">
          <a:spLocks noChangeArrowheads="1"/>
        </xdr:cNvSpPr>
      </xdr:nvSpPr>
      <xdr:spPr>
        <a:xfrm>
          <a:off x="228600" y="29746575"/>
          <a:ext cx="429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311</xdr:row>
      <xdr:rowOff>0</xdr:rowOff>
    </xdr:from>
    <xdr:to>
      <xdr:col>44</xdr:col>
      <xdr:colOff>19050</xdr:colOff>
      <xdr:row>311</xdr:row>
      <xdr:rowOff>0</xdr:rowOff>
    </xdr:to>
    <xdr:sp>
      <xdr:nvSpPr>
        <xdr:cNvPr id="40" name="Rectangle 11"/>
        <xdr:cNvSpPr>
          <a:spLocks/>
        </xdr:cNvSpPr>
      </xdr:nvSpPr>
      <xdr:spPr>
        <a:xfrm>
          <a:off x="5191125" y="2974657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232</xdr:row>
      <xdr:rowOff>0</xdr:rowOff>
    </xdr:from>
    <xdr:to>
      <xdr:col>37</xdr:col>
      <xdr:colOff>114300</xdr:colOff>
      <xdr:row>232</xdr:row>
      <xdr:rowOff>0</xdr:rowOff>
    </xdr:to>
    <xdr:sp>
      <xdr:nvSpPr>
        <xdr:cNvPr id="41" name="Text Box 7"/>
        <xdr:cNvSpPr txBox="1">
          <a:spLocks noChangeArrowheads="1"/>
        </xdr:cNvSpPr>
      </xdr:nvSpPr>
      <xdr:spPr>
        <a:xfrm>
          <a:off x="228600" y="29746575"/>
          <a:ext cx="429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311</xdr:row>
      <xdr:rowOff>0</xdr:rowOff>
    </xdr:from>
    <xdr:to>
      <xdr:col>43</xdr:col>
      <xdr:colOff>0</xdr:colOff>
      <xdr:row>311</xdr:row>
      <xdr:rowOff>0</xdr:rowOff>
    </xdr:to>
    <xdr:sp>
      <xdr:nvSpPr>
        <xdr:cNvPr id="42" name="Rectangle 8"/>
        <xdr:cNvSpPr>
          <a:spLocks/>
        </xdr:cNvSpPr>
      </xdr:nvSpPr>
      <xdr:spPr>
        <a:xfrm>
          <a:off x="5133975" y="2974657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311</xdr:row>
      <xdr:rowOff>0</xdr:rowOff>
    </xdr:from>
    <xdr:to>
      <xdr:col>44</xdr:col>
      <xdr:colOff>19050</xdr:colOff>
      <xdr:row>311</xdr:row>
      <xdr:rowOff>0</xdr:rowOff>
    </xdr:to>
    <xdr:sp>
      <xdr:nvSpPr>
        <xdr:cNvPr id="43" name="Rectangle 9"/>
        <xdr:cNvSpPr>
          <a:spLocks/>
        </xdr:cNvSpPr>
      </xdr:nvSpPr>
      <xdr:spPr>
        <a:xfrm>
          <a:off x="5191125" y="2974657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232</xdr:row>
      <xdr:rowOff>0</xdr:rowOff>
    </xdr:from>
    <xdr:to>
      <xdr:col>37</xdr:col>
      <xdr:colOff>114300</xdr:colOff>
      <xdr:row>232</xdr:row>
      <xdr:rowOff>0</xdr:rowOff>
    </xdr:to>
    <xdr:sp>
      <xdr:nvSpPr>
        <xdr:cNvPr id="44" name="Text Box 10"/>
        <xdr:cNvSpPr txBox="1">
          <a:spLocks noChangeArrowheads="1"/>
        </xdr:cNvSpPr>
      </xdr:nvSpPr>
      <xdr:spPr>
        <a:xfrm>
          <a:off x="228600" y="29746575"/>
          <a:ext cx="429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311</xdr:row>
      <xdr:rowOff>0</xdr:rowOff>
    </xdr:from>
    <xdr:to>
      <xdr:col>44</xdr:col>
      <xdr:colOff>19050</xdr:colOff>
      <xdr:row>311</xdr:row>
      <xdr:rowOff>0</xdr:rowOff>
    </xdr:to>
    <xdr:sp>
      <xdr:nvSpPr>
        <xdr:cNvPr id="45" name="Rectangle 11"/>
        <xdr:cNvSpPr>
          <a:spLocks/>
        </xdr:cNvSpPr>
      </xdr:nvSpPr>
      <xdr:spPr>
        <a:xfrm>
          <a:off x="5191125" y="2974657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232</xdr:row>
      <xdr:rowOff>0</xdr:rowOff>
    </xdr:from>
    <xdr:to>
      <xdr:col>37</xdr:col>
      <xdr:colOff>114300</xdr:colOff>
      <xdr:row>232</xdr:row>
      <xdr:rowOff>0</xdr:rowOff>
    </xdr:to>
    <xdr:sp>
      <xdr:nvSpPr>
        <xdr:cNvPr id="46" name="Text Box 7"/>
        <xdr:cNvSpPr txBox="1">
          <a:spLocks noChangeArrowheads="1"/>
        </xdr:cNvSpPr>
      </xdr:nvSpPr>
      <xdr:spPr>
        <a:xfrm>
          <a:off x="228600" y="29746575"/>
          <a:ext cx="429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311</xdr:row>
      <xdr:rowOff>0</xdr:rowOff>
    </xdr:from>
    <xdr:to>
      <xdr:col>43</xdr:col>
      <xdr:colOff>0</xdr:colOff>
      <xdr:row>311</xdr:row>
      <xdr:rowOff>0</xdr:rowOff>
    </xdr:to>
    <xdr:sp>
      <xdr:nvSpPr>
        <xdr:cNvPr id="47" name="Rectangle 8"/>
        <xdr:cNvSpPr>
          <a:spLocks/>
        </xdr:cNvSpPr>
      </xdr:nvSpPr>
      <xdr:spPr>
        <a:xfrm>
          <a:off x="5133975" y="2974657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311</xdr:row>
      <xdr:rowOff>0</xdr:rowOff>
    </xdr:from>
    <xdr:to>
      <xdr:col>44</xdr:col>
      <xdr:colOff>19050</xdr:colOff>
      <xdr:row>311</xdr:row>
      <xdr:rowOff>0</xdr:rowOff>
    </xdr:to>
    <xdr:sp>
      <xdr:nvSpPr>
        <xdr:cNvPr id="48" name="Rectangle 9"/>
        <xdr:cNvSpPr>
          <a:spLocks/>
        </xdr:cNvSpPr>
      </xdr:nvSpPr>
      <xdr:spPr>
        <a:xfrm>
          <a:off x="5191125" y="2974657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232</xdr:row>
      <xdr:rowOff>0</xdr:rowOff>
    </xdr:from>
    <xdr:to>
      <xdr:col>37</xdr:col>
      <xdr:colOff>114300</xdr:colOff>
      <xdr:row>232</xdr:row>
      <xdr:rowOff>0</xdr:rowOff>
    </xdr:to>
    <xdr:sp>
      <xdr:nvSpPr>
        <xdr:cNvPr id="49" name="Text Box 10"/>
        <xdr:cNvSpPr txBox="1">
          <a:spLocks noChangeArrowheads="1"/>
        </xdr:cNvSpPr>
      </xdr:nvSpPr>
      <xdr:spPr>
        <a:xfrm>
          <a:off x="228600" y="29746575"/>
          <a:ext cx="429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311</xdr:row>
      <xdr:rowOff>0</xdr:rowOff>
    </xdr:from>
    <xdr:to>
      <xdr:col>44</xdr:col>
      <xdr:colOff>19050</xdr:colOff>
      <xdr:row>311</xdr:row>
      <xdr:rowOff>0</xdr:rowOff>
    </xdr:to>
    <xdr:sp>
      <xdr:nvSpPr>
        <xdr:cNvPr id="50" name="Rectangle 11"/>
        <xdr:cNvSpPr>
          <a:spLocks/>
        </xdr:cNvSpPr>
      </xdr:nvSpPr>
      <xdr:spPr>
        <a:xfrm>
          <a:off x="5191125" y="2974657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311</xdr:row>
      <xdr:rowOff>0</xdr:rowOff>
    </xdr:from>
    <xdr:to>
      <xdr:col>43</xdr:col>
      <xdr:colOff>0</xdr:colOff>
      <xdr:row>311</xdr:row>
      <xdr:rowOff>0</xdr:rowOff>
    </xdr:to>
    <xdr:sp>
      <xdr:nvSpPr>
        <xdr:cNvPr id="51" name="Rectangle 8"/>
        <xdr:cNvSpPr>
          <a:spLocks/>
        </xdr:cNvSpPr>
      </xdr:nvSpPr>
      <xdr:spPr>
        <a:xfrm>
          <a:off x="5133975" y="2974657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311</xdr:row>
      <xdr:rowOff>0</xdr:rowOff>
    </xdr:from>
    <xdr:to>
      <xdr:col>44</xdr:col>
      <xdr:colOff>19050</xdr:colOff>
      <xdr:row>311</xdr:row>
      <xdr:rowOff>0</xdr:rowOff>
    </xdr:to>
    <xdr:sp>
      <xdr:nvSpPr>
        <xdr:cNvPr id="52" name="Rectangle 9"/>
        <xdr:cNvSpPr>
          <a:spLocks/>
        </xdr:cNvSpPr>
      </xdr:nvSpPr>
      <xdr:spPr>
        <a:xfrm>
          <a:off x="5191125" y="2974657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311</xdr:row>
      <xdr:rowOff>0</xdr:rowOff>
    </xdr:from>
    <xdr:to>
      <xdr:col>44</xdr:col>
      <xdr:colOff>19050</xdr:colOff>
      <xdr:row>311</xdr:row>
      <xdr:rowOff>0</xdr:rowOff>
    </xdr:to>
    <xdr:sp>
      <xdr:nvSpPr>
        <xdr:cNvPr id="53" name="Rectangle 11"/>
        <xdr:cNvSpPr>
          <a:spLocks/>
        </xdr:cNvSpPr>
      </xdr:nvSpPr>
      <xdr:spPr>
        <a:xfrm>
          <a:off x="5191125" y="2974657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311</xdr:row>
      <xdr:rowOff>0</xdr:rowOff>
    </xdr:from>
    <xdr:to>
      <xdr:col>43</xdr:col>
      <xdr:colOff>0</xdr:colOff>
      <xdr:row>311</xdr:row>
      <xdr:rowOff>0</xdr:rowOff>
    </xdr:to>
    <xdr:sp>
      <xdr:nvSpPr>
        <xdr:cNvPr id="54" name="Rectangle 8"/>
        <xdr:cNvSpPr>
          <a:spLocks/>
        </xdr:cNvSpPr>
      </xdr:nvSpPr>
      <xdr:spPr>
        <a:xfrm>
          <a:off x="5133975" y="2974657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311</xdr:row>
      <xdr:rowOff>0</xdr:rowOff>
    </xdr:from>
    <xdr:to>
      <xdr:col>44</xdr:col>
      <xdr:colOff>19050</xdr:colOff>
      <xdr:row>311</xdr:row>
      <xdr:rowOff>0</xdr:rowOff>
    </xdr:to>
    <xdr:sp>
      <xdr:nvSpPr>
        <xdr:cNvPr id="55" name="Rectangle 9"/>
        <xdr:cNvSpPr>
          <a:spLocks/>
        </xdr:cNvSpPr>
      </xdr:nvSpPr>
      <xdr:spPr>
        <a:xfrm>
          <a:off x="5191125" y="2974657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311</xdr:row>
      <xdr:rowOff>0</xdr:rowOff>
    </xdr:from>
    <xdr:to>
      <xdr:col>44</xdr:col>
      <xdr:colOff>19050</xdr:colOff>
      <xdr:row>311</xdr:row>
      <xdr:rowOff>0</xdr:rowOff>
    </xdr:to>
    <xdr:sp>
      <xdr:nvSpPr>
        <xdr:cNvPr id="56" name="Rectangle 11"/>
        <xdr:cNvSpPr>
          <a:spLocks/>
        </xdr:cNvSpPr>
      </xdr:nvSpPr>
      <xdr:spPr>
        <a:xfrm>
          <a:off x="5191125" y="2974657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311</xdr:row>
      <xdr:rowOff>0</xdr:rowOff>
    </xdr:from>
    <xdr:to>
      <xdr:col>43</xdr:col>
      <xdr:colOff>0</xdr:colOff>
      <xdr:row>311</xdr:row>
      <xdr:rowOff>0</xdr:rowOff>
    </xdr:to>
    <xdr:sp>
      <xdr:nvSpPr>
        <xdr:cNvPr id="57" name="Rectangle 8"/>
        <xdr:cNvSpPr>
          <a:spLocks/>
        </xdr:cNvSpPr>
      </xdr:nvSpPr>
      <xdr:spPr>
        <a:xfrm>
          <a:off x="5133975" y="2974657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311</xdr:row>
      <xdr:rowOff>0</xdr:rowOff>
    </xdr:from>
    <xdr:to>
      <xdr:col>44</xdr:col>
      <xdr:colOff>19050</xdr:colOff>
      <xdr:row>311</xdr:row>
      <xdr:rowOff>0</xdr:rowOff>
    </xdr:to>
    <xdr:sp>
      <xdr:nvSpPr>
        <xdr:cNvPr id="58" name="Rectangle 9"/>
        <xdr:cNvSpPr>
          <a:spLocks/>
        </xdr:cNvSpPr>
      </xdr:nvSpPr>
      <xdr:spPr>
        <a:xfrm>
          <a:off x="5191125" y="2974657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311</xdr:row>
      <xdr:rowOff>0</xdr:rowOff>
    </xdr:from>
    <xdr:to>
      <xdr:col>44</xdr:col>
      <xdr:colOff>19050</xdr:colOff>
      <xdr:row>311</xdr:row>
      <xdr:rowOff>0</xdr:rowOff>
    </xdr:to>
    <xdr:sp>
      <xdr:nvSpPr>
        <xdr:cNvPr id="59" name="Rectangle 11"/>
        <xdr:cNvSpPr>
          <a:spLocks/>
        </xdr:cNvSpPr>
      </xdr:nvSpPr>
      <xdr:spPr>
        <a:xfrm>
          <a:off x="5191125" y="2974657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311</xdr:row>
      <xdr:rowOff>0</xdr:rowOff>
    </xdr:from>
    <xdr:to>
      <xdr:col>43</xdr:col>
      <xdr:colOff>0</xdr:colOff>
      <xdr:row>311</xdr:row>
      <xdr:rowOff>0</xdr:rowOff>
    </xdr:to>
    <xdr:sp>
      <xdr:nvSpPr>
        <xdr:cNvPr id="60" name="Rectangle 8"/>
        <xdr:cNvSpPr>
          <a:spLocks/>
        </xdr:cNvSpPr>
      </xdr:nvSpPr>
      <xdr:spPr>
        <a:xfrm>
          <a:off x="5133975" y="2974657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311</xdr:row>
      <xdr:rowOff>0</xdr:rowOff>
    </xdr:from>
    <xdr:to>
      <xdr:col>44</xdr:col>
      <xdr:colOff>19050</xdr:colOff>
      <xdr:row>311</xdr:row>
      <xdr:rowOff>0</xdr:rowOff>
    </xdr:to>
    <xdr:sp>
      <xdr:nvSpPr>
        <xdr:cNvPr id="61" name="Rectangle 9"/>
        <xdr:cNvSpPr>
          <a:spLocks/>
        </xdr:cNvSpPr>
      </xdr:nvSpPr>
      <xdr:spPr>
        <a:xfrm>
          <a:off x="5191125" y="2974657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311</xdr:row>
      <xdr:rowOff>0</xdr:rowOff>
    </xdr:from>
    <xdr:to>
      <xdr:col>44</xdr:col>
      <xdr:colOff>19050</xdr:colOff>
      <xdr:row>311</xdr:row>
      <xdr:rowOff>0</xdr:rowOff>
    </xdr:to>
    <xdr:sp>
      <xdr:nvSpPr>
        <xdr:cNvPr id="62" name="Rectangle 11"/>
        <xdr:cNvSpPr>
          <a:spLocks/>
        </xdr:cNvSpPr>
      </xdr:nvSpPr>
      <xdr:spPr>
        <a:xfrm>
          <a:off x="5191125" y="2974657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311</xdr:row>
      <xdr:rowOff>0</xdr:rowOff>
    </xdr:from>
    <xdr:to>
      <xdr:col>43</xdr:col>
      <xdr:colOff>0</xdr:colOff>
      <xdr:row>311</xdr:row>
      <xdr:rowOff>0</xdr:rowOff>
    </xdr:to>
    <xdr:sp>
      <xdr:nvSpPr>
        <xdr:cNvPr id="63" name="Rectangle 8"/>
        <xdr:cNvSpPr>
          <a:spLocks/>
        </xdr:cNvSpPr>
      </xdr:nvSpPr>
      <xdr:spPr>
        <a:xfrm>
          <a:off x="5133975" y="2974657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311</xdr:row>
      <xdr:rowOff>0</xdr:rowOff>
    </xdr:from>
    <xdr:to>
      <xdr:col>44</xdr:col>
      <xdr:colOff>19050</xdr:colOff>
      <xdr:row>311</xdr:row>
      <xdr:rowOff>0</xdr:rowOff>
    </xdr:to>
    <xdr:sp>
      <xdr:nvSpPr>
        <xdr:cNvPr id="64" name="Rectangle 9"/>
        <xdr:cNvSpPr>
          <a:spLocks/>
        </xdr:cNvSpPr>
      </xdr:nvSpPr>
      <xdr:spPr>
        <a:xfrm>
          <a:off x="5191125" y="2974657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311</xdr:row>
      <xdr:rowOff>0</xdr:rowOff>
    </xdr:from>
    <xdr:to>
      <xdr:col>44</xdr:col>
      <xdr:colOff>19050</xdr:colOff>
      <xdr:row>311</xdr:row>
      <xdr:rowOff>0</xdr:rowOff>
    </xdr:to>
    <xdr:sp>
      <xdr:nvSpPr>
        <xdr:cNvPr id="65" name="Rectangle 11"/>
        <xdr:cNvSpPr>
          <a:spLocks/>
        </xdr:cNvSpPr>
      </xdr:nvSpPr>
      <xdr:spPr>
        <a:xfrm>
          <a:off x="5191125" y="2974657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311</xdr:row>
      <xdr:rowOff>0</xdr:rowOff>
    </xdr:from>
    <xdr:to>
      <xdr:col>43</xdr:col>
      <xdr:colOff>0</xdr:colOff>
      <xdr:row>311</xdr:row>
      <xdr:rowOff>0</xdr:rowOff>
    </xdr:to>
    <xdr:sp>
      <xdr:nvSpPr>
        <xdr:cNvPr id="66" name="Rectangle 8"/>
        <xdr:cNvSpPr>
          <a:spLocks/>
        </xdr:cNvSpPr>
      </xdr:nvSpPr>
      <xdr:spPr>
        <a:xfrm>
          <a:off x="5133975" y="2974657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311</xdr:row>
      <xdr:rowOff>0</xdr:rowOff>
    </xdr:from>
    <xdr:to>
      <xdr:col>44</xdr:col>
      <xdr:colOff>19050</xdr:colOff>
      <xdr:row>311</xdr:row>
      <xdr:rowOff>0</xdr:rowOff>
    </xdr:to>
    <xdr:sp>
      <xdr:nvSpPr>
        <xdr:cNvPr id="67" name="Rectangle 9"/>
        <xdr:cNvSpPr>
          <a:spLocks/>
        </xdr:cNvSpPr>
      </xdr:nvSpPr>
      <xdr:spPr>
        <a:xfrm>
          <a:off x="5191125" y="2974657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311</xdr:row>
      <xdr:rowOff>0</xdr:rowOff>
    </xdr:from>
    <xdr:to>
      <xdr:col>44</xdr:col>
      <xdr:colOff>19050</xdr:colOff>
      <xdr:row>311</xdr:row>
      <xdr:rowOff>0</xdr:rowOff>
    </xdr:to>
    <xdr:sp>
      <xdr:nvSpPr>
        <xdr:cNvPr id="68" name="Rectangle 11"/>
        <xdr:cNvSpPr>
          <a:spLocks/>
        </xdr:cNvSpPr>
      </xdr:nvSpPr>
      <xdr:spPr>
        <a:xfrm>
          <a:off x="5191125" y="2974657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232</xdr:row>
      <xdr:rowOff>0</xdr:rowOff>
    </xdr:from>
    <xdr:to>
      <xdr:col>37</xdr:col>
      <xdr:colOff>114300</xdr:colOff>
      <xdr:row>232</xdr:row>
      <xdr:rowOff>0</xdr:rowOff>
    </xdr:to>
    <xdr:sp>
      <xdr:nvSpPr>
        <xdr:cNvPr id="69" name="Text Box 7"/>
        <xdr:cNvSpPr txBox="1">
          <a:spLocks noChangeArrowheads="1"/>
        </xdr:cNvSpPr>
      </xdr:nvSpPr>
      <xdr:spPr>
        <a:xfrm>
          <a:off x="228600" y="29746575"/>
          <a:ext cx="429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7</xdr:col>
      <xdr:colOff>19050</xdr:colOff>
      <xdr:row>232</xdr:row>
      <xdr:rowOff>0</xdr:rowOff>
    </xdr:from>
    <xdr:to>
      <xdr:col>37</xdr:col>
      <xdr:colOff>114300</xdr:colOff>
      <xdr:row>232</xdr:row>
      <xdr:rowOff>0</xdr:rowOff>
    </xdr:to>
    <xdr:sp>
      <xdr:nvSpPr>
        <xdr:cNvPr id="70" name="Text Box 10"/>
        <xdr:cNvSpPr txBox="1">
          <a:spLocks noChangeArrowheads="1"/>
        </xdr:cNvSpPr>
      </xdr:nvSpPr>
      <xdr:spPr>
        <a:xfrm>
          <a:off x="228600" y="29746575"/>
          <a:ext cx="429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7</xdr:col>
      <xdr:colOff>19050</xdr:colOff>
      <xdr:row>231</xdr:row>
      <xdr:rowOff>0</xdr:rowOff>
    </xdr:from>
    <xdr:to>
      <xdr:col>37</xdr:col>
      <xdr:colOff>114300</xdr:colOff>
      <xdr:row>231</xdr:row>
      <xdr:rowOff>0</xdr:rowOff>
    </xdr:to>
    <xdr:sp>
      <xdr:nvSpPr>
        <xdr:cNvPr id="71" name="Text Box 7"/>
        <xdr:cNvSpPr txBox="1">
          <a:spLocks noChangeArrowheads="1"/>
        </xdr:cNvSpPr>
      </xdr:nvSpPr>
      <xdr:spPr>
        <a:xfrm>
          <a:off x="228600" y="29698950"/>
          <a:ext cx="429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231</xdr:row>
      <xdr:rowOff>0</xdr:rowOff>
    </xdr:from>
    <xdr:to>
      <xdr:col>43</xdr:col>
      <xdr:colOff>0</xdr:colOff>
      <xdr:row>231</xdr:row>
      <xdr:rowOff>0</xdr:rowOff>
    </xdr:to>
    <xdr:sp>
      <xdr:nvSpPr>
        <xdr:cNvPr id="72" name="Rectangle 8"/>
        <xdr:cNvSpPr>
          <a:spLocks/>
        </xdr:cNvSpPr>
      </xdr:nvSpPr>
      <xdr:spPr>
        <a:xfrm>
          <a:off x="5133975" y="296989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231</xdr:row>
      <xdr:rowOff>0</xdr:rowOff>
    </xdr:from>
    <xdr:to>
      <xdr:col>44</xdr:col>
      <xdr:colOff>19050</xdr:colOff>
      <xdr:row>231</xdr:row>
      <xdr:rowOff>0</xdr:rowOff>
    </xdr:to>
    <xdr:sp>
      <xdr:nvSpPr>
        <xdr:cNvPr id="73" name="Rectangle 9"/>
        <xdr:cNvSpPr>
          <a:spLocks/>
        </xdr:cNvSpPr>
      </xdr:nvSpPr>
      <xdr:spPr>
        <a:xfrm>
          <a:off x="5191125" y="2969895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231</xdr:row>
      <xdr:rowOff>0</xdr:rowOff>
    </xdr:from>
    <xdr:to>
      <xdr:col>37</xdr:col>
      <xdr:colOff>114300</xdr:colOff>
      <xdr:row>231</xdr:row>
      <xdr:rowOff>0</xdr:rowOff>
    </xdr:to>
    <xdr:sp>
      <xdr:nvSpPr>
        <xdr:cNvPr id="74" name="Text Box 10"/>
        <xdr:cNvSpPr txBox="1">
          <a:spLocks noChangeArrowheads="1"/>
        </xdr:cNvSpPr>
      </xdr:nvSpPr>
      <xdr:spPr>
        <a:xfrm>
          <a:off x="228600" y="29698950"/>
          <a:ext cx="429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231</xdr:row>
      <xdr:rowOff>0</xdr:rowOff>
    </xdr:from>
    <xdr:to>
      <xdr:col>44</xdr:col>
      <xdr:colOff>19050</xdr:colOff>
      <xdr:row>231</xdr:row>
      <xdr:rowOff>0</xdr:rowOff>
    </xdr:to>
    <xdr:sp>
      <xdr:nvSpPr>
        <xdr:cNvPr id="75" name="Rectangle 11"/>
        <xdr:cNvSpPr>
          <a:spLocks/>
        </xdr:cNvSpPr>
      </xdr:nvSpPr>
      <xdr:spPr>
        <a:xfrm>
          <a:off x="5191125" y="2969895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285</xdr:row>
      <xdr:rowOff>0</xdr:rowOff>
    </xdr:from>
    <xdr:to>
      <xdr:col>37</xdr:col>
      <xdr:colOff>114300</xdr:colOff>
      <xdr:row>285</xdr:row>
      <xdr:rowOff>0</xdr:rowOff>
    </xdr:to>
    <xdr:sp>
      <xdr:nvSpPr>
        <xdr:cNvPr id="76" name="Text Box 7"/>
        <xdr:cNvSpPr txBox="1">
          <a:spLocks noChangeArrowheads="1"/>
        </xdr:cNvSpPr>
      </xdr:nvSpPr>
      <xdr:spPr>
        <a:xfrm>
          <a:off x="228600" y="29746575"/>
          <a:ext cx="429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42</xdr:col>
      <xdr:colOff>47625</xdr:colOff>
      <xdr:row>271</xdr:row>
      <xdr:rowOff>0</xdr:rowOff>
    </xdr:from>
    <xdr:to>
      <xdr:col>43</xdr:col>
      <xdr:colOff>0</xdr:colOff>
      <xdr:row>271</xdr:row>
      <xdr:rowOff>0</xdr:rowOff>
    </xdr:to>
    <xdr:sp>
      <xdr:nvSpPr>
        <xdr:cNvPr id="77" name="Rectangle 8"/>
        <xdr:cNvSpPr>
          <a:spLocks/>
        </xdr:cNvSpPr>
      </xdr:nvSpPr>
      <xdr:spPr>
        <a:xfrm>
          <a:off x="5133975" y="2974657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271</xdr:row>
      <xdr:rowOff>0</xdr:rowOff>
    </xdr:from>
    <xdr:to>
      <xdr:col>44</xdr:col>
      <xdr:colOff>19050</xdr:colOff>
      <xdr:row>271</xdr:row>
      <xdr:rowOff>0</xdr:rowOff>
    </xdr:to>
    <xdr:sp>
      <xdr:nvSpPr>
        <xdr:cNvPr id="78" name="Rectangle 9"/>
        <xdr:cNvSpPr>
          <a:spLocks/>
        </xdr:cNvSpPr>
      </xdr:nvSpPr>
      <xdr:spPr>
        <a:xfrm>
          <a:off x="5191125" y="2974657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285</xdr:row>
      <xdr:rowOff>0</xdr:rowOff>
    </xdr:from>
    <xdr:to>
      <xdr:col>37</xdr:col>
      <xdr:colOff>114300</xdr:colOff>
      <xdr:row>285</xdr:row>
      <xdr:rowOff>0</xdr:rowOff>
    </xdr:to>
    <xdr:sp>
      <xdr:nvSpPr>
        <xdr:cNvPr id="79" name="Text Box 10"/>
        <xdr:cNvSpPr txBox="1">
          <a:spLocks noChangeArrowheads="1"/>
        </xdr:cNvSpPr>
      </xdr:nvSpPr>
      <xdr:spPr>
        <a:xfrm>
          <a:off x="228600" y="29746575"/>
          <a:ext cx="429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43</xdr:col>
      <xdr:colOff>9525</xdr:colOff>
      <xdr:row>271</xdr:row>
      <xdr:rowOff>0</xdr:rowOff>
    </xdr:from>
    <xdr:to>
      <xdr:col>44</xdr:col>
      <xdr:colOff>19050</xdr:colOff>
      <xdr:row>271</xdr:row>
      <xdr:rowOff>0</xdr:rowOff>
    </xdr:to>
    <xdr:sp>
      <xdr:nvSpPr>
        <xdr:cNvPr id="80" name="Rectangle 11"/>
        <xdr:cNvSpPr>
          <a:spLocks/>
        </xdr:cNvSpPr>
      </xdr:nvSpPr>
      <xdr:spPr>
        <a:xfrm>
          <a:off x="5191125" y="2974657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roposta">
    <tabColor indexed="43"/>
  </sheetPr>
  <dimension ref="A1:IR497"/>
  <sheetViews>
    <sheetView showGridLines="0" tabSelected="1" view="pageLayout" zoomScale="106" zoomScaleSheetLayoutView="100" zoomScalePageLayoutView="106" workbookViewId="0" topLeftCell="H174">
      <selection activeCell="AT167" sqref="AT167:BQ167"/>
    </sheetView>
  </sheetViews>
  <sheetFormatPr defaultColWidth="3.7109375" defaultRowHeight="12.75"/>
  <cols>
    <col min="1" max="2" width="4.7109375" style="8" hidden="1" customWidth="1"/>
    <col min="3" max="3" width="4.7109375" style="44" hidden="1" customWidth="1"/>
    <col min="4" max="4" width="4.7109375" style="7" hidden="1" customWidth="1"/>
    <col min="5" max="5" width="4.7109375" style="4" hidden="1" customWidth="1"/>
    <col min="6" max="6" width="0.85546875" style="11" customWidth="1"/>
    <col min="7" max="7" width="2.28125" style="11" customWidth="1"/>
    <col min="8" max="8" width="1.8515625" style="11" customWidth="1"/>
    <col min="9" max="9" width="3.28125" style="11" hidden="1" customWidth="1"/>
    <col min="10" max="21" width="2.28125" style="11" customWidth="1"/>
    <col min="22" max="22" width="1.1484375" style="11" customWidth="1"/>
    <col min="23" max="23" width="2.28125" style="11" customWidth="1"/>
    <col min="24" max="24" width="1.28515625" style="11" customWidth="1"/>
    <col min="25" max="25" width="1.57421875" style="11" customWidth="1"/>
    <col min="26" max="39" width="2.28125" style="11" customWidth="1"/>
    <col min="40" max="40" width="2.8515625" style="11" customWidth="1"/>
    <col min="41" max="41" width="1.28515625" style="11" customWidth="1"/>
    <col min="42" max="43" width="1.421875" style="11" customWidth="1"/>
    <col min="44" max="44" width="3.7109375" style="11" customWidth="1"/>
    <col min="45" max="45" width="3.28125" style="11" customWidth="1"/>
    <col min="46" max="47" width="2.28125" style="11" customWidth="1"/>
    <col min="48" max="48" width="2.421875" style="11" customWidth="1"/>
    <col min="49" max="60" width="2.28125" style="11" customWidth="1"/>
    <col min="61" max="61" width="3.140625" style="11" customWidth="1"/>
    <col min="62" max="62" width="4.140625" style="11" customWidth="1"/>
    <col min="63" max="69" width="2.28125" style="11" customWidth="1"/>
    <col min="70" max="70" width="0.85546875" style="11" customWidth="1"/>
    <col min="71" max="220" width="2.28125" style="11" customWidth="1"/>
    <col min="221" max="16384" width="3.7109375" style="11" customWidth="1"/>
  </cols>
  <sheetData>
    <row r="1" spans="1:69" ht="4.5" customHeight="1" hidden="1">
      <c r="A1" s="63" t="e">
        <f>MATCH("mtde",E:E,0)</f>
        <v>#N/A</v>
      </c>
      <c r="B1" s="63">
        <f>MATCH("endfim2",E:E,0)</f>
        <v>311</v>
      </c>
      <c r="C1" s="43" t="s">
        <v>186</v>
      </c>
      <c r="D1" s="43" t="s">
        <v>185</v>
      </c>
      <c r="E1" s="5"/>
      <c r="F1" s="1" t="s">
        <v>10</v>
      </c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B1" s="37"/>
      <c r="AC1" s="37"/>
      <c r="AD1" s="38" t="s">
        <v>197</v>
      </c>
      <c r="AE1" s="37"/>
      <c r="AF1" s="37"/>
      <c r="AG1" s="37"/>
      <c r="AH1" s="37"/>
      <c r="AI1" s="37"/>
      <c r="AJ1" s="37"/>
      <c r="AK1" s="38" t="s">
        <v>201</v>
      </c>
      <c r="AL1" s="2"/>
      <c r="AM1" s="39" t="s">
        <v>202</v>
      </c>
      <c r="AN1" s="2"/>
      <c r="AO1" s="2"/>
      <c r="AP1" s="2"/>
      <c r="AQ1" s="2"/>
      <c r="AR1" s="39" t="s">
        <v>204</v>
      </c>
      <c r="AS1" s="39" t="s">
        <v>205</v>
      </c>
      <c r="AT1" s="2"/>
      <c r="AU1" s="2"/>
      <c r="AV1" s="2"/>
      <c r="AW1" s="2"/>
      <c r="BQ1" s="41" t="s">
        <v>200</v>
      </c>
    </row>
    <row r="2" spans="1:69" ht="3" customHeight="1">
      <c r="A2" s="63"/>
      <c r="B2" s="63"/>
      <c r="C2" s="43"/>
      <c r="D2" s="43"/>
      <c r="E2" s="5"/>
      <c r="F2" s="1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B2" s="37"/>
      <c r="AC2" s="37"/>
      <c r="AD2" s="38"/>
      <c r="AE2" s="37"/>
      <c r="AF2" s="37"/>
      <c r="AG2" s="37"/>
      <c r="AH2" s="37"/>
      <c r="AI2" s="37"/>
      <c r="AJ2" s="37"/>
      <c r="AK2" s="38"/>
      <c r="AL2" s="2"/>
      <c r="AM2" s="39"/>
      <c r="AN2" s="2"/>
      <c r="AO2" s="2"/>
      <c r="AP2" s="2"/>
      <c r="AQ2" s="2"/>
      <c r="AR2" s="39"/>
      <c r="AS2" s="39"/>
      <c r="AT2" s="2"/>
      <c r="AU2" s="2"/>
      <c r="AV2" s="2"/>
      <c r="AW2" s="2"/>
      <c r="BQ2" s="41"/>
    </row>
    <row r="3" spans="1:69" ht="16.5" customHeight="1">
      <c r="A3" s="63"/>
      <c r="B3" s="63"/>
      <c r="C3" s="43"/>
      <c r="D3" s="43"/>
      <c r="E3" s="5"/>
      <c r="F3" s="1"/>
      <c r="G3" s="95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B3" s="37"/>
      <c r="AC3" s="37"/>
      <c r="AD3" s="38"/>
      <c r="AE3" s="37"/>
      <c r="AF3" s="37"/>
      <c r="AG3" s="37"/>
      <c r="AH3" s="37"/>
      <c r="AI3" s="37"/>
      <c r="AJ3" s="37"/>
      <c r="AK3" s="38"/>
      <c r="AL3" s="2"/>
      <c r="AM3" s="39"/>
      <c r="AN3" s="2"/>
      <c r="AO3" s="2"/>
      <c r="AP3" s="2"/>
      <c r="AQ3" s="2"/>
      <c r="AR3" s="39"/>
      <c r="AS3" s="39"/>
      <c r="AT3" s="2"/>
      <c r="AU3" s="2"/>
      <c r="AV3" s="2"/>
      <c r="AW3" s="2"/>
      <c r="BQ3" s="41"/>
    </row>
    <row r="4" spans="1:69" ht="4.5" customHeight="1">
      <c r="A4" s="63"/>
      <c r="B4" s="63"/>
      <c r="C4" s="43"/>
      <c r="D4" s="43"/>
      <c r="E4" s="5"/>
      <c r="F4" s="1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B4" s="37"/>
      <c r="AC4" s="37"/>
      <c r="AD4" s="38"/>
      <c r="AE4" s="37"/>
      <c r="AF4" s="37"/>
      <c r="AG4" s="37"/>
      <c r="AH4" s="37"/>
      <c r="AI4" s="37"/>
      <c r="AJ4" s="37"/>
      <c r="AK4" s="38"/>
      <c r="AL4" s="2"/>
      <c r="AM4" s="39"/>
      <c r="AN4" s="2"/>
      <c r="AO4" s="2"/>
      <c r="AP4" s="2"/>
      <c r="AQ4" s="2"/>
      <c r="AR4" s="39"/>
      <c r="AS4" s="39"/>
      <c r="AT4" s="2"/>
      <c r="AU4" s="2"/>
      <c r="AV4" s="2"/>
      <c r="AW4" s="2"/>
      <c r="BQ4" s="41"/>
    </row>
    <row r="5" spans="1:191" ht="13.5" thickBot="1">
      <c r="A5" s="42"/>
      <c r="B5" s="64"/>
      <c r="D5" s="44"/>
      <c r="E5" s="8"/>
      <c r="F5" s="80"/>
      <c r="G5" s="80" t="s">
        <v>420</v>
      </c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</row>
    <row r="6" spans="4:191" ht="18.75" customHeight="1">
      <c r="D6" s="65"/>
      <c r="E6" s="8"/>
      <c r="F6" s="3"/>
      <c r="G6" s="95" t="s">
        <v>433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3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</row>
    <row r="7" spans="4:191" ht="3.75" customHeight="1">
      <c r="D7" s="65"/>
      <c r="E7" s="8"/>
      <c r="F7" s="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3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</row>
    <row r="8" spans="4:191" ht="12.75">
      <c r="D8" s="65"/>
      <c r="E8" s="8"/>
      <c r="F8" s="14"/>
      <c r="G8" s="246" t="s">
        <v>430</v>
      </c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</row>
    <row r="9" spans="4:191" ht="9.75" customHeight="1">
      <c r="D9" s="65"/>
      <c r="E9" s="8"/>
      <c r="F9" s="14"/>
      <c r="G9" s="235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</row>
    <row r="10" spans="1:191" s="18" customFormat="1" ht="12" customHeight="1">
      <c r="A10" s="15"/>
      <c r="B10" s="12"/>
      <c r="C10" s="7"/>
      <c r="D10" s="7"/>
      <c r="E10" s="16"/>
      <c r="F10" s="17"/>
      <c r="G10" s="244" t="s">
        <v>28</v>
      </c>
      <c r="H10" s="244"/>
      <c r="I10" s="244"/>
      <c r="J10" s="244"/>
      <c r="K10" s="237" t="s">
        <v>29</v>
      </c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 t="s">
        <v>30</v>
      </c>
      <c r="AA10" s="237"/>
      <c r="AB10" s="249" t="s">
        <v>31</v>
      </c>
      <c r="AC10" s="249"/>
      <c r="AD10" s="249"/>
      <c r="AE10" s="249"/>
      <c r="AF10" s="239" t="s">
        <v>32</v>
      </c>
      <c r="AG10" s="239"/>
      <c r="AH10" s="239"/>
      <c r="AI10" s="239"/>
      <c r="AJ10" s="239"/>
      <c r="AK10" s="239" t="s">
        <v>33</v>
      </c>
      <c r="AL10" s="239"/>
      <c r="AM10" s="239"/>
      <c r="AN10" s="239"/>
      <c r="AO10" s="239"/>
      <c r="AP10" s="239"/>
      <c r="AQ10" s="239"/>
      <c r="AR10" s="248" t="s">
        <v>34</v>
      </c>
      <c r="AS10" s="248"/>
      <c r="AT10" s="241" t="s">
        <v>369</v>
      </c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11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</row>
    <row r="11" spans="1:191" s="18" customFormat="1" ht="11.25" customHeight="1">
      <c r="A11" s="15"/>
      <c r="B11" s="12"/>
      <c r="C11" s="44"/>
      <c r="D11" s="7"/>
      <c r="E11" s="16"/>
      <c r="G11" s="245"/>
      <c r="H11" s="245"/>
      <c r="I11" s="245"/>
      <c r="J11" s="245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50"/>
      <c r="AC11" s="250"/>
      <c r="AD11" s="250"/>
      <c r="AE11" s="250"/>
      <c r="AF11" s="240" t="s">
        <v>35</v>
      </c>
      <c r="AG11" s="240"/>
      <c r="AH11" s="240"/>
      <c r="AI11" s="240"/>
      <c r="AJ11" s="240"/>
      <c r="AK11" s="240" t="s">
        <v>35</v>
      </c>
      <c r="AL11" s="240"/>
      <c r="AM11" s="240"/>
      <c r="AN11" s="240"/>
      <c r="AO11" s="240"/>
      <c r="AP11" s="240"/>
      <c r="AQ11" s="240"/>
      <c r="AR11" s="243" t="s">
        <v>36</v>
      </c>
      <c r="AS11" s="243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</row>
    <row r="12" spans="1:69" s="22" customFormat="1" ht="10.5" customHeight="1">
      <c r="A12" s="19"/>
      <c r="B12" s="12"/>
      <c r="C12" s="44" t="e">
        <f>#REF!+1</f>
        <v>#REF!</v>
      </c>
      <c r="D12" s="7" t="s">
        <v>371</v>
      </c>
      <c r="E12" s="20" t="s">
        <v>184</v>
      </c>
      <c r="F12" s="21"/>
      <c r="G12" s="140" t="s">
        <v>11</v>
      </c>
      <c r="H12" s="140"/>
      <c r="I12" s="140"/>
      <c r="J12" s="140"/>
      <c r="K12" s="197" t="s">
        <v>37</v>
      </c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65">
        <f>MAX(0.000000001,SUM(AK13))</f>
        <v>8000</v>
      </c>
      <c r="AL12" s="165"/>
      <c r="AM12" s="165"/>
      <c r="AN12" s="165"/>
      <c r="AO12" s="165"/>
      <c r="AP12" s="165"/>
      <c r="AQ12" s="165"/>
      <c r="AR12" s="165">
        <f>ROUND(AK12/$AK$164,6)*100</f>
        <v>5.2133</v>
      </c>
      <c r="AS12" s="165"/>
      <c r="AT12" s="164" t="s">
        <v>38</v>
      </c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</row>
    <row r="13" spans="1:69" s="22" customFormat="1" ht="21.75" customHeight="1">
      <c r="A13" s="20"/>
      <c r="B13" s="7"/>
      <c r="C13" s="7"/>
      <c r="D13" s="7"/>
      <c r="F13" s="21"/>
      <c r="G13" s="130" t="s">
        <v>225</v>
      </c>
      <c r="H13" s="130"/>
      <c r="I13" s="130"/>
      <c r="J13" s="130"/>
      <c r="K13" s="252" t="s">
        <v>372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92" t="s">
        <v>39</v>
      </c>
      <c r="AA13" s="192"/>
      <c r="AB13" s="191">
        <v>1</v>
      </c>
      <c r="AC13" s="191"/>
      <c r="AD13" s="191"/>
      <c r="AE13" s="191"/>
      <c r="AF13" s="119"/>
      <c r="AG13" s="120"/>
      <c r="AH13" s="120"/>
      <c r="AI13" s="120"/>
      <c r="AJ13" s="121"/>
      <c r="AK13" s="155">
        <v>8000</v>
      </c>
      <c r="AL13" s="155"/>
      <c r="AM13" s="155"/>
      <c r="AN13" s="155"/>
      <c r="AO13" s="155"/>
      <c r="AP13" s="155"/>
      <c r="AQ13" s="155"/>
      <c r="AR13" s="160">
        <f>ROUND(AK13/$AK$12,6)*100</f>
        <v>100</v>
      </c>
      <c r="AS13" s="160"/>
      <c r="AT13" s="113" t="s">
        <v>419</v>
      </c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</row>
    <row r="14" spans="1:69" s="22" customFormat="1" ht="21.75" customHeight="1">
      <c r="A14" s="19"/>
      <c r="B14" s="66"/>
      <c r="C14" s="44" t="e">
        <f>C12+1</f>
        <v>#REF!</v>
      </c>
      <c r="D14" s="7" t="s">
        <v>371</v>
      </c>
      <c r="E14" s="20" t="s">
        <v>184</v>
      </c>
      <c r="F14" s="21"/>
      <c r="G14" s="140" t="s">
        <v>17</v>
      </c>
      <c r="H14" s="140"/>
      <c r="I14" s="140"/>
      <c r="J14" s="140"/>
      <c r="K14" s="197" t="s">
        <v>40</v>
      </c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65">
        <f>MAX(0.000000001,SUM(AK15:AQ23))</f>
        <v>12928</v>
      </c>
      <c r="AL14" s="165"/>
      <c r="AM14" s="165"/>
      <c r="AN14" s="165"/>
      <c r="AO14" s="165"/>
      <c r="AP14" s="165"/>
      <c r="AQ14" s="165"/>
      <c r="AR14" s="165">
        <f>ROUND(AK14/$AK$164,6)*100</f>
        <v>8.4247</v>
      </c>
      <c r="AS14" s="165"/>
      <c r="AT14" s="164" t="s">
        <v>41</v>
      </c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</row>
    <row r="15" spans="1:69" s="22" customFormat="1" ht="10.5" customHeight="1">
      <c r="A15" s="20"/>
      <c r="B15" s="214"/>
      <c r="C15" s="104"/>
      <c r="D15" s="214"/>
      <c r="E15" s="20"/>
      <c r="G15" s="130" t="s">
        <v>226</v>
      </c>
      <c r="H15" s="130"/>
      <c r="I15" s="130"/>
      <c r="J15" s="130"/>
      <c r="K15" s="114" t="s">
        <v>43</v>
      </c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92" t="s">
        <v>16</v>
      </c>
      <c r="AA15" s="192"/>
      <c r="AB15" s="251">
        <v>60</v>
      </c>
      <c r="AC15" s="251"/>
      <c r="AD15" s="251"/>
      <c r="AE15" s="251"/>
      <c r="AF15" s="119">
        <v>6.9</v>
      </c>
      <c r="AG15" s="120"/>
      <c r="AH15" s="120"/>
      <c r="AI15" s="120"/>
      <c r="AJ15" s="121"/>
      <c r="AK15" s="155">
        <f>AF15*AB15</f>
        <v>414</v>
      </c>
      <c r="AL15" s="155"/>
      <c r="AM15" s="155"/>
      <c r="AN15" s="155"/>
      <c r="AO15" s="155"/>
      <c r="AP15" s="155"/>
      <c r="AQ15" s="155"/>
      <c r="AR15" s="160">
        <f>ROUND(AK15/$AK$14,6)*100</f>
        <v>3.2024</v>
      </c>
      <c r="AS15" s="160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</row>
    <row r="16" spans="1:69" s="22" customFormat="1" ht="10.5" customHeight="1">
      <c r="A16" s="20"/>
      <c r="B16" s="214"/>
      <c r="C16" s="104"/>
      <c r="D16" s="214"/>
      <c r="E16" s="20"/>
      <c r="G16" s="130" t="s">
        <v>227</v>
      </c>
      <c r="H16" s="130"/>
      <c r="I16" s="130"/>
      <c r="J16" s="130"/>
      <c r="K16" s="114" t="s">
        <v>44</v>
      </c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92" t="s">
        <v>42</v>
      </c>
      <c r="AA16" s="192"/>
      <c r="AB16" s="154"/>
      <c r="AC16" s="154"/>
      <c r="AD16" s="154"/>
      <c r="AE16" s="154"/>
      <c r="AF16" s="119"/>
      <c r="AG16" s="120"/>
      <c r="AH16" s="120"/>
      <c r="AI16" s="120"/>
      <c r="AJ16" s="121"/>
      <c r="AK16" s="155"/>
      <c r="AL16" s="155"/>
      <c r="AM16" s="155"/>
      <c r="AN16" s="155"/>
      <c r="AO16" s="155"/>
      <c r="AP16" s="155"/>
      <c r="AQ16" s="155"/>
      <c r="AR16" s="160"/>
      <c r="AS16" s="160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</row>
    <row r="17" spans="1:69" s="22" customFormat="1" ht="10.5" customHeight="1">
      <c r="A17" s="20"/>
      <c r="B17" s="214"/>
      <c r="C17" s="104"/>
      <c r="D17" s="214"/>
      <c r="E17" s="20"/>
      <c r="G17" s="130" t="s">
        <v>228</v>
      </c>
      <c r="H17" s="130"/>
      <c r="I17" s="130"/>
      <c r="J17" s="130"/>
      <c r="K17" s="114" t="s">
        <v>45</v>
      </c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92" t="s">
        <v>42</v>
      </c>
      <c r="AA17" s="192"/>
      <c r="AB17" s="154"/>
      <c r="AC17" s="154"/>
      <c r="AD17" s="154"/>
      <c r="AE17" s="154"/>
      <c r="AF17" s="119"/>
      <c r="AG17" s="120"/>
      <c r="AH17" s="120"/>
      <c r="AI17" s="120"/>
      <c r="AJ17" s="121"/>
      <c r="AK17" s="155"/>
      <c r="AL17" s="155"/>
      <c r="AM17" s="155"/>
      <c r="AN17" s="155"/>
      <c r="AO17" s="155"/>
      <c r="AP17" s="155"/>
      <c r="AQ17" s="155"/>
      <c r="AR17" s="160"/>
      <c r="AS17" s="160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</row>
    <row r="18" spans="1:69" s="22" customFormat="1" ht="10.5" customHeight="1">
      <c r="A18" s="20"/>
      <c r="B18" s="214"/>
      <c r="C18" s="104"/>
      <c r="D18" s="214"/>
      <c r="E18" s="20"/>
      <c r="G18" s="130" t="s">
        <v>229</v>
      </c>
      <c r="H18" s="130"/>
      <c r="I18" s="130"/>
      <c r="J18" s="130"/>
      <c r="K18" s="114" t="s">
        <v>46</v>
      </c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92" t="s">
        <v>16</v>
      </c>
      <c r="AA18" s="192"/>
      <c r="AB18" s="154"/>
      <c r="AC18" s="154"/>
      <c r="AD18" s="154"/>
      <c r="AE18" s="154"/>
      <c r="AF18" s="119"/>
      <c r="AG18" s="120"/>
      <c r="AH18" s="120"/>
      <c r="AI18" s="120"/>
      <c r="AJ18" s="121"/>
      <c r="AK18" s="155"/>
      <c r="AL18" s="155"/>
      <c r="AM18" s="155"/>
      <c r="AN18" s="155"/>
      <c r="AO18" s="155"/>
      <c r="AP18" s="155"/>
      <c r="AQ18" s="155"/>
      <c r="AR18" s="160"/>
      <c r="AS18" s="160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</row>
    <row r="19" spans="1:69" s="22" customFormat="1" ht="10.5" customHeight="1">
      <c r="A19" s="20"/>
      <c r="B19" s="214"/>
      <c r="C19" s="104"/>
      <c r="D19" s="214"/>
      <c r="E19" s="20"/>
      <c r="G19" s="130" t="s">
        <v>230</v>
      </c>
      <c r="H19" s="130"/>
      <c r="I19" s="130"/>
      <c r="J19" s="130"/>
      <c r="K19" s="114" t="s">
        <v>47</v>
      </c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92" t="s">
        <v>42</v>
      </c>
      <c r="AA19" s="192"/>
      <c r="AB19" s="191">
        <v>2.4</v>
      </c>
      <c r="AC19" s="191"/>
      <c r="AD19" s="191"/>
      <c r="AE19" s="191"/>
      <c r="AF19" s="119">
        <v>2400</v>
      </c>
      <c r="AG19" s="120"/>
      <c r="AH19" s="120"/>
      <c r="AI19" s="120"/>
      <c r="AJ19" s="121"/>
      <c r="AK19" s="155">
        <f>AB19*AF19</f>
        <v>5760</v>
      </c>
      <c r="AL19" s="155"/>
      <c r="AM19" s="155"/>
      <c r="AN19" s="155"/>
      <c r="AO19" s="155"/>
      <c r="AP19" s="155"/>
      <c r="AQ19" s="155"/>
      <c r="AR19" s="160">
        <f>ROUND(AK19/$AK$14,6)*100</f>
        <v>44.554500000000004</v>
      </c>
      <c r="AS19" s="160"/>
      <c r="AT19" s="113" t="s">
        <v>448</v>
      </c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</row>
    <row r="20" spans="1:69" s="22" customFormat="1" ht="10.5" customHeight="1">
      <c r="A20" s="20"/>
      <c r="B20" s="214"/>
      <c r="C20" s="214"/>
      <c r="D20" s="214"/>
      <c r="E20" s="20"/>
      <c r="G20" s="130" t="s">
        <v>231</v>
      </c>
      <c r="H20" s="130"/>
      <c r="I20" s="130"/>
      <c r="J20" s="130"/>
      <c r="K20" s="114" t="s">
        <v>48</v>
      </c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92" t="s">
        <v>39</v>
      </c>
      <c r="AA20" s="192"/>
      <c r="AB20" s="191">
        <v>1</v>
      </c>
      <c r="AC20" s="191"/>
      <c r="AD20" s="191"/>
      <c r="AE20" s="191"/>
      <c r="AF20" s="119"/>
      <c r="AG20" s="120"/>
      <c r="AH20" s="120"/>
      <c r="AI20" s="120"/>
      <c r="AJ20" s="121"/>
      <c r="AK20" s="155"/>
      <c r="AL20" s="155"/>
      <c r="AM20" s="155"/>
      <c r="AN20" s="155"/>
      <c r="AO20" s="155"/>
      <c r="AP20" s="155"/>
      <c r="AQ20" s="155"/>
      <c r="AR20" s="160"/>
      <c r="AS20" s="160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</row>
    <row r="21" spans="1:69" s="22" customFormat="1" ht="10.5" customHeight="1">
      <c r="A21" s="20"/>
      <c r="B21" s="214"/>
      <c r="C21" s="214"/>
      <c r="D21" s="214"/>
      <c r="E21" s="20"/>
      <c r="G21" s="130" t="s">
        <v>232</v>
      </c>
      <c r="H21" s="130"/>
      <c r="I21" s="130"/>
      <c r="J21" s="130"/>
      <c r="K21" s="114" t="s">
        <v>49</v>
      </c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92" t="s">
        <v>39</v>
      </c>
      <c r="AA21" s="192"/>
      <c r="AB21" s="191">
        <v>1</v>
      </c>
      <c r="AC21" s="191"/>
      <c r="AD21" s="191"/>
      <c r="AE21" s="191"/>
      <c r="AF21" s="119">
        <v>850</v>
      </c>
      <c r="AG21" s="120"/>
      <c r="AH21" s="120"/>
      <c r="AI21" s="120"/>
      <c r="AJ21" s="121"/>
      <c r="AK21" s="155">
        <f>AB21*AF21</f>
        <v>850</v>
      </c>
      <c r="AL21" s="155"/>
      <c r="AM21" s="155"/>
      <c r="AN21" s="155"/>
      <c r="AO21" s="155"/>
      <c r="AP21" s="155"/>
      <c r="AQ21" s="155"/>
      <c r="AR21" s="160">
        <f>ROUND(AK21/$AK$14,6)*100</f>
        <v>6.5749</v>
      </c>
      <c r="AS21" s="160"/>
      <c r="AT21" s="113" t="s">
        <v>391</v>
      </c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</row>
    <row r="22" spans="1:69" s="22" customFormat="1" ht="10.5" customHeight="1">
      <c r="A22" s="20"/>
      <c r="B22" s="7"/>
      <c r="C22" s="7"/>
      <c r="D22" s="7"/>
      <c r="E22" s="20"/>
      <c r="G22" s="130" t="s">
        <v>233</v>
      </c>
      <c r="H22" s="130"/>
      <c r="I22" s="130"/>
      <c r="J22" s="130"/>
      <c r="K22" s="166" t="s">
        <v>390</v>
      </c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7" t="s">
        <v>16</v>
      </c>
      <c r="AA22" s="167"/>
      <c r="AB22" s="154">
        <v>2.46</v>
      </c>
      <c r="AC22" s="154"/>
      <c r="AD22" s="154"/>
      <c r="AE22" s="154"/>
      <c r="AF22" s="119">
        <v>2400</v>
      </c>
      <c r="AG22" s="120"/>
      <c r="AH22" s="120"/>
      <c r="AI22" s="120"/>
      <c r="AJ22" s="121"/>
      <c r="AK22" s="155">
        <f>AB22*AF22</f>
        <v>5904</v>
      </c>
      <c r="AL22" s="155"/>
      <c r="AM22" s="155"/>
      <c r="AN22" s="155"/>
      <c r="AO22" s="155"/>
      <c r="AP22" s="155"/>
      <c r="AQ22" s="155"/>
      <c r="AR22" s="160">
        <f>ROUND(AK22/$AK$14,6)*100</f>
        <v>45.6683</v>
      </c>
      <c r="AS22" s="160"/>
      <c r="AT22" s="113" t="s">
        <v>440</v>
      </c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</row>
    <row r="23" spans="1:69" s="22" customFormat="1" ht="10.5" customHeight="1">
      <c r="A23" s="20"/>
      <c r="B23" s="7"/>
      <c r="C23" s="7"/>
      <c r="D23" s="7"/>
      <c r="E23" s="20"/>
      <c r="G23" s="130" t="s">
        <v>234</v>
      </c>
      <c r="H23" s="130"/>
      <c r="I23" s="130"/>
      <c r="J23" s="130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7"/>
      <c r="AA23" s="167"/>
      <c r="AB23" s="154"/>
      <c r="AC23" s="154"/>
      <c r="AD23" s="154"/>
      <c r="AE23" s="154"/>
      <c r="AF23" s="119"/>
      <c r="AG23" s="120"/>
      <c r="AH23" s="120"/>
      <c r="AI23" s="120"/>
      <c r="AJ23" s="121"/>
      <c r="AK23" s="155"/>
      <c r="AL23" s="155"/>
      <c r="AM23" s="155"/>
      <c r="AN23" s="155"/>
      <c r="AO23" s="155"/>
      <c r="AP23" s="155"/>
      <c r="AQ23" s="155"/>
      <c r="AR23" s="160"/>
      <c r="AS23" s="160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</row>
    <row r="24" spans="1:69" s="22" customFormat="1" ht="21.75" customHeight="1">
      <c r="A24" s="19"/>
      <c r="B24" s="66"/>
      <c r="C24" s="44" t="e">
        <f>C14+1</f>
        <v>#REF!</v>
      </c>
      <c r="D24" s="7" t="s">
        <v>371</v>
      </c>
      <c r="E24" s="20" t="s">
        <v>184</v>
      </c>
      <c r="F24" s="21"/>
      <c r="G24" s="140" t="s">
        <v>12</v>
      </c>
      <c r="H24" s="140"/>
      <c r="I24" s="140"/>
      <c r="J24" s="140"/>
      <c r="K24" s="196" t="s">
        <v>50</v>
      </c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65">
        <f>MAX(0.000000001,SUM(AK25:AQ30))</f>
        <v>30805.379999999997</v>
      </c>
      <c r="AL24" s="165"/>
      <c r="AM24" s="165"/>
      <c r="AN24" s="165"/>
      <c r="AO24" s="165"/>
      <c r="AP24" s="165"/>
      <c r="AQ24" s="165"/>
      <c r="AR24" s="165">
        <v>9</v>
      </c>
      <c r="AS24" s="165"/>
      <c r="AT24" s="164" t="s">
        <v>51</v>
      </c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</row>
    <row r="25" spans="1:69" s="22" customFormat="1" ht="10.5" customHeight="1">
      <c r="A25" s="20"/>
      <c r="B25" s="104"/>
      <c r="C25" s="104"/>
      <c r="D25" s="214"/>
      <c r="E25" s="20"/>
      <c r="F25" s="23"/>
      <c r="G25" s="130" t="s">
        <v>13</v>
      </c>
      <c r="H25" s="130"/>
      <c r="I25" s="130"/>
      <c r="J25" s="130"/>
      <c r="K25" s="114" t="s">
        <v>52</v>
      </c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92" t="s">
        <v>42</v>
      </c>
      <c r="AA25" s="192"/>
      <c r="AB25" s="154">
        <v>2.496</v>
      </c>
      <c r="AC25" s="154"/>
      <c r="AD25" s="154"/>
      <c r="AE25" s="154"/>
      <c r="AF25" s="119">
        <v>2400</v>
      </c>
      <c r="AG25" s="120"/>
      <c r="AH25" s="120"/>
      <c r="AI25" s="120"/>
      <c r="AJ25" s="121"/>
      <c r="AK25" s="155">
        <f>AB25*AF25</f>
        <v>5990.4</v>
      </c>
      <c r="AL25" s="155"/>
      <c r="AM25" s="155"/>
      <c r="AN25" s="155"/>
      <c r="AO25" s="155"/>
      <c r="AP25" s="155"/>
      <c r="AQ25" s="155"/>
      <c r="AR25" s="160">
        <f>ROUND(AK25/$AK$24,6)*100</f>
        <v>19.445999999999998</v>
      </c>
      <c r="AS25" s="160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</row>
    <row r="26" spans="1:69" s="22" customFormat="1" ht="10.5" customHeight="1">
      <c r="A26" s="20"/>
      <c r="B26" s="214"/>
      <c r="C26" s="104"/>
      <c r="D26" s="214"/>
      <c r="E26" s="20"/>
      <c r="G26" s="130" t="s">
        <v>14</v>
      </c>
      <c r="H26" s="130"/>
      <c r="I26" s="130"/>
      <c r="J26" s="130"/>
      <c r="K26" s="114" t="s">
        <v>435</v>
      </c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92" t="s">
        <v>16</v>
      </c>
      <c r="AA26" s="192"/>
      <c r="AB26" s="154">
        <v>42.34</v>
      </c>
      <c r="AC26" s="154"/>
      <c r="AD26" s="154"/>
      <c r="AE26" s="154"/>
      <c r="AF26" s="119">
        <v>153</v>
      </c>
      <c r="AG26" s="120"/>
      <c r="AH26" s="120"/>
      <c r="AI26" s="120"/>
      <c r="AJ26" s="121"/>
      <c r="AK26" s="155">
        <f>AB26*AF26</f>
        <v>6478.02</v>
      </c>
      <c r="AL26" s="155"/>
      <c r="AM26" s="155"/>
      <c r="AN26" s="155"/>
      <c r="AO26" s="155"/>
      <c r="AP26" s="155"/>
      <c r="AQ26" s="155"/>
      <c r="AR26" s="160">
        <f>ROUND(AK26/$AK$24,6)*100</f>
        <v>21.0289</v>
      </c>
      <c r="AS26" s="160"/>
      <c r="AT26" s="113" t="s">
        <v>449</v>
      </c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</row>
    <row r="27" spans="1:69" s="22" customFormat="1" ht="10.5" customHeight="1">
      <c r="A27" s="20"/>
      <c r="B27" s="214"/>
      <c r="C27" s="104"/>
      <c r="D27" s="104"/>
      <c r="E27" s="20"/>
      <c r="G27" s="130" t="s">
        <v>235</v>
      </c>
      <c r="H27" s="130"/>
      <c r="I27" s="130"/>
      <c r="J27" s="130"/>
      <c r="K27" s="96" t="s">
        <v>436</v>
      </c>
      <c r="L27" s="97"/>
      <c r="Z27" s="192" t="s">
        <v>417</v>
      </c>
      <c r="AA27" s="192"/>
      <c r="AB27" s="191">
        <v>80.32</v>
      </c>
      <c r="AC27" s="191"/>
      <c r="AD27" s="191"/>
      <c r="AE27" s="191"/>
      <c r="AF27" s="119">
        <v>153</v>
      </c>
      <c r="AG27" s="120"/>
      <c r="AH27" s="120"/>
      <c r="AI27" s="120"/>
      <c r="AJ27" s="121"/>
      <c r="AK27" s="155">
        <f>AB27*AF27</f>
        <v>12288.96</v>
      </c>
      <c r="AL27" s="155"/>
      <c r="AM27" s="155"/>
      <c r="AN27" s="155"/>
      <c r="AO27" s="155"/>
      <c r="AP27" s="155"/>
      <c r="AQ27" s="155"/>
      <c r="AR27" s="160">
        <f>ROUND(AK27/$AK$24,6)*100</f>
        <v>39.892300000000006</v>
      </c>
      <c r="AS27" s="160"/>
      <c r="AT27" s="113" t="s">
        <v>450</v>
      </c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</row>
    <row r="28" spans="1:69" s="22" customFormat="1" ht="10.5" customHeight="1">
      <c r="A28" s="20"/>
      <c r="B28" s="214"/>
      <c r="C28" s="104"/>
      <c r="D28" s="104"/>
      <c r="E28" s="20"/>
      <c r="G28" s="130" t="s">
        <v>236</v>
      </c>
      <c r="H28" s="130"/>
      <c r="I28" s="130"/>
      <c r="J28" s="130"/>
      <c r="K28" s="114" t="s">
        <v>434</v>
      </c>
      <c r="L28" s="216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92" t="s">
        <v>42</v>
      </c>
      <c r="AA28" s="192"/>
      <c r="AB28" s="191">
        <v>2.52</v>
      </c>
      <c r="AC28" s="191"/>
      <c r="AD28" s="191"/>
      <c r="AE28" s="191"/>
      <c r="AF28" s="119">
        <v>2400</v>
      </c>
      <c r="AG28" s="120"/>
      <c r="AH28" s="120"/>
      <c r="AI28" s="120"/>
      <c r="AJ28" s="121"/>
      <c r="AK28" s="155">
        <f>AB28*AF28</f>
        <v>6048</v>
      </c>
      <c r="AL28" s="155"/>
      <c r="AM28" s="155"/>
      <c r="AN28" s="155"/>
      <c r="AO28" s="155"/>
      <c r="AP28" s="155"/>
      <c r="AQ28" s="155"/>
      <c r="AR28" s="160"/>
      <c r="AS28" s="160"/>
      <c r="AT28" s="113" t="s">
        <v>441</v>
      </c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</row>
    <row r="29" spans="1:69" s="22" customFormat="1" ht="10.5" customHeight="1">
      <c r="A29" s="20"/>
      <c r="B29" s="7"/>
      <c r="C29" s="7"/>
      <c r="D29" s="7"/>
      <c r="E29" s="20"/>
      <c r="G29" s="130" t="s">
        <v>237</v>
      </c>
      <c r="H29" s="130"/>
      <c r="I29" s="130"/>
      <c r="J29" s="130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7"/>
      <c r="AA29" s="167"/>
      <c r="AB29" s="154"/>
      <c r="AC29" s="154"/>
      <c r="AD29" s="154"/>
      <c r="AE29" s="154"/>
      <c r="AF29" s="213"/>
      <c r="AG29" s="213"/>
      <c r="AH29" s="213"/>
      <c r="AI29" s="213"/>
      <c r="AJ29" s="213"/>
      <c r="AK29" s="155"/>
      <c r="AL29" s="155"/>
      <c r="AM29" s="155"/>
      <c r="AN29" s="155"/>
      <c r="AO29" s="155"/>
      <c r="AP29" s="155"/>
      <c r="AQ29" s="155"/>
      <c r="AR29" s="160"/>
      <c r="AS29" s="160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</row>
    <row r="30" spans="1:69" s="22" customFormat="1" ht="10.5" customHeight="1">
      <c r="A30" s="20"/>
      <c r="B30" s="7"/>
      <c r="C30" s="7"/>
      <c r="D30" s="7"/>
      <c r="E30" s="20"/>
      <c r="G30" s="130" t="s">
        <v>238</v>
      </c>
      <c r="H30" s="130"/>
      <c r="I30" s="130"/>
      <c r="J30" s="130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7"/>
      <c r="AA30" s="167"/>
      <c r="AB30" s="154"/>
      <c r="AC30" s="154"/>
      <c r="AD30" s="154"/>
      <c r="AE30" s="154"/>
      <c r="AF30" s="213"/>
      <c r="AG30" s="213"/>
      <c r="AH30" s="213"/>
      <c r="AI30" s="213"/>
      <c r="AJ30" s="213"/>
      <c r="AK30" s="155"/>
      <c r="AL30" s="155"/>
      <c r="AM30" s="155"/>
      <c r="AN30" s="155"/>
      <c r="AO30" s="155"/>
      <c r="AP30" s="155"/>
      <c r="AQ30" s="155"/>
      <c r="AR30" s="160"/>
      <c r="AS30" s="160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</row>
    <row r="31" spans="1:69" s="22" customFormat="1" ht="21.75" customHeight="1">
      <c r="A31" s="19"/>
      <c r="B31" s="66"/>
      <c r="C31" s="44" t="e">
        <f>C24+1</f>
        <v>#REF!</v>
      </c>
      <c r="D31" s="7" t="s">
        <v>371</v>
      </c>
      <c r="E31" s="20" t="s">
        <v>184</v>
      </c>
      <c r="F31" s="21"/>
      <c r="G31" s="140" t="s">
        <v>18</v>
      </c>
      <c r="H31" s="140"/>
      <c r="I31" s="140"/>
      <c r="J31" s="140"/>
      <c r="K31" s="196" t="s">
        <v>53</v>
      </c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65">
        <f>MAX(0.000000001,SUM(AK32:AQ39))</f>
        <v>15406.159999999998</v>
      </c>
      <c r="AL31" s="165"/>
      <c r="AM31" s="165"/>
      <c r="AN31" s="165"/>
      <c r="AO31" s="165"/>
      <c r="AP31" s="165"/>
      <c r="AQ31" s="165"/>
      <c r="AR31" s="165">
        <f>ROUND(AK31/$AK$164,6)*100</f>
        <v>10.0396</v>
      </c>
      <c r="AS31" s="165"/>
      <c r="AT31" s="164" t="s">
        <v>54</v>
      </c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</row>
    <row r="32" spans="1:69" s="22" customFormat="1" ht="10.5" customHeight="1">
      <c r="A32" s="20"/>
      <c r="B32" s="104"/>
      <c r="C32" s="104"/>
      <c r="D32" s="104"/>
      <c r="E32" s="20"/>
      <c r="G32" s="130" t="s">
        <v>19</v>
      </c>
      <c r="H32" s="130"/>
      <c r="I32" s="130"/>
      <c r="J32" s="130"/>
      <c r="K32" s="114" t="s">
        <v>55</v>
      </c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92" t="s">
        <v>16</v>
      </c>
      <c r="AA32" s="192"/>
      <c r="AB32" s="154">
        <v>179.2</v>
      </c>
      <c r="AC32" s="154"/>
      <c r="AD32" s="154"/>
      <c r="AE32" s="154"/>
      <c r="AF32" s="119">
        <v>83.55</v>
      </c>
      <c r="AG32" s="120"/>
      <c r="AH32" s="120"/>
      <c r="AI32" s="120"/>
      <c r="AJ32" s="121"/>
      <c r="AK32" s="155">
        <f>AB32*AF32</f>
        <v>14972.159999999998</v>
      </c>
      <c r="AL32" s="155"/>
      <c r="AM32" s="155"/>
      <c r="AN32" s="155"/>
      <c r="AO32" s="155"/>
      <c r="AP32" s="155"/>
      <c r="AQ32" s="155"/>
      <c r="AR32" s="160">
        <f>ROUND(AK32/$AK$31,6)*100</f>
        <v>97.1829</v>
      </c>
      <c r="AS32" s="160"/>
      <c r="AT32" s="113" t="s">
        <v>412</v>
      </c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</row>
    <row r="33" spans="1:69" s="22" customFormat="1" ht="10.5" customHeight="1">
      <c r="A33" s="20"/>
      <c r="B33" s="214"/>
      <c r="C33" s="214"/>
      <c r="D33" s="104"/>
      <c r="E33" s="20"/>
      <c r="G33" s="130" t="s">
        <v>20</v>
      </c>
      <c r="H33" s="130"/>
      <c r="I33" s="130"/>
      <c r="J33" s="130"/>
      <c r="K33" s="114" t="s">
        <v>56</v>
      </c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92" t="s">
        <v>16</v>
      </c>
      <c r="AA33" s="192"/>
      <c r="AB33" s="154"/>
      <c r="AC33" s="154"/>
      <c r="AD33" s="154"/>
      <c r="AE33" s="154"/>
      <c r="AF33" s="119"/>
      <c r="AG33" s="120"/>
      <c r="AH33" s="120"/>
      <c r="AI33" s="120"/>
      <c r="AJ33" s="121"/>
      <c r="AK33" s="155"/>
      <c r="AL33" s="155"/>
      <c r="AM33" s="155"/>
      <c r="AN33" s="155"/>
      <c r="AO33" s="155"/>
      <c r="AP33" s="155"/>
      <c r="AQ33" s="155"/>
      <c r="AR33" s="160"/>
      <c r="AS33" s="160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</row>
    <row r="34" spans="1:69" s="22" customFormat="1" ht="10.5" customHeight="1">
      <c r="A34" s="20"/>
      <c r="B34" s="214"/>
      <c r="C34" s="214"/>
      <c r="D34" s="104"/>
      <c r="E34" s="20"/>
      <c r="G34" s="130" t="s">
        <v>21</v>
      </c>
      <c r="H34" s="130"/>
      <c r="I34" s="130"/>
      <c r="J34" s="130"/>
      <c r="K34" s="114" t="s">
        <v>57</v>
      </c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92" t="s">
        <v>16</v>
      </c>
      <c r="AA34" s="192"/>
      <c r="AB34" s="154"/>
      <c r="AC34" s="154"/>
      <c r="AD34" s="154"/>
      <c r="AE34" s="154"/>
      <c r="AF34" s="119"/>
      <c r="AG34" s="120"/>
      <c r="AH34" s="120"/>
      <c r="AI34" s="120"/>
      <c r="AJ34" s="121"/>
      <c r="AK34" s="155"/>
      <c r="AL34" s="155"/>
      <c r="AM34" s="155"/>
      <c r="AN34" s="155"/>
      <c r="AO34" s="155"/>
      <c r="AP34" s="155"/>
      <c r="AQ34" s="155"/>
      <c r="AR34" s="160"/>
      <c r="AS34" s="160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</row>
    <row r="35" spans="1:69" s="22" customFormat="1" ht="10.5" customHeight="1">
      <c r="A35" s="20"/>
      <c r="B35" s="214"/>
      <c r="C35" s="214"/>
      <c r="D35" s="104"/>
      <c r="E35" s="20"/>
      <c r="G35" s="130" t="s">
        <v>22</v>
      </c>
      <c r="H35" s="130"/>
      <c r="I35" s="130"/>
      <c r="J35" s="130"/>
      <c r="K35" s="114" t="s">
        <v>58</v>
      </c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92" t="s">
        <v>16</v>
      </c>
      <c r="AA35" s="192"/>
      <c r="AB35" s="154"/>
      <c r="AC35" s="154"/>
      <c r="AD35" s="154"/>
      <c r="AE35" s="154"/>
      <c r="AF35" s="119"/>
      <c r="AG35" s="120"/>
      <c r="AH35" s="120"/>
      <c r="AI35" s="120"/>
      <c r="AJ35" s="121"/>
      <c r="AK35" s="155"/>
      <c r="AL35" s="155"/>
      <c r="AM35" s="155"/>
      <c r="AN35" s="155"/>
      <c r="AO35" s="155"/>
      <c r="AP35" s="155"/>
      <c r="AQ35" s="155"/>
      <c r="AR35" s="160"/>
      <c r="AS35" s="160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</row>
    <row r="36" spans="1:69" s="22" customFormat="1" ht="10.5" customHeight="1">
      <c r="A36" s="20"/>
      <c r="B36" s="214"/>
      <c r="C36" s="214"/>
      <c r="D36" s="104"/>
      <c r="E36" s="20"/>
      <c r="G36" s="130" t="s">
        <v>23</v>
      </c>
      <c r="H36" s="130"/>
      <c r="I36" s="130"/>
      <c r="J36" s="130"/>
      <c r="K36" s="114" t="s">
        <v>59</v>
      </c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92" t="s">
        <v>60</v>
      </c>
      <c r="AA36" s="192"/>
      <c r="AB36" s="154">
        <v>2.8</v>
      </c>
      <c r="AC36" s="154"/>
      <c r="AD36" s="154"/>
      <c r="AE36" s="154"/>
      <c r="AF36" s="119">
        <v>155</v>
      </c>
      <c r="AG36" s="120"/>
      <c r="AH36" s="120"/>
      <c r="AI36" s="120"/>
      <c r="AJ36" s="121"/>
      <c r="AK36" s="155">
        <f>AF36*AB36</f>
        <v>434</v>
      </c>
      <c r="AL36" s="155"/>
      <c r="AM36" s="155"/>
      <c r="AN36" s="155"/>
      <c r="AO36" s="155"/>
      <c r="AP36" s="155"/>
      <c r="AQ36" s="155"/>
      <c r="AR36" s="160">
        <f>ROUND(AK36/$AK$31,6)*100</f>
        <v>2.8171</v>
      </c>
      <c r="AS36" s="160"/>
      <c r="AT36" s="113" t="s">
        <v>429</v>
      </c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</row>
    <row r="37" spans="1:69" s="22" customFormat="1" ht="10.5" customHeight="1">
      <c r="A37" s="20"/>
      <c r="B37" s="7"/>
      <c r="C37" s="7"/>
      <c r="D37" s="7"/>
      <c r="E37" s="20"/>
      <c r="G37" s="130" t="s">
        <v>213</v>
      </c>
      <c r="H37" s="130"/>
      <c r="I37" s="130"/>
      <c r="J37" s="130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7"/>
      <c r="AA37" s="167"/>
      <c r="AB37" s="154"/>
      <c r="AC37" s="154"/>
      <c r="AD37" s="154"/>
      <c r="AE37" s="154"/>
      <c r="AF37" s="154"/>
      <c r="AG37" s="154"/>
      <c r="AH37" s="154"/>
      <c r="AI37" s="154"/>
      <c r="AJ37" s="154"/>
      <c r="AK37" s="155"/>
      <c r="AL37" s="155"/>
      <c r="AM37" s="155"/>
      <c r="AN37" s="155"/>
      <c r="AO37" s="155"/>
      <c r="AP37" s="155"/>
      <c r="AQ37" s="155"/>
      <c r="AR37" s="160"/>
      <c r="AS37" s="160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</row>
    <row r="38" spans="1:69" s="22" customFormat="1" ht="10.5" customHeight="1">
      <c r="A38" s="20"/>
      <c r="B38" s="7"/>
      <c r="C38" s="7"/>
      <c r="D38" s="7"/>
      <c r="E38" s="20"/>
      <c r="G38" s="130" t="s">
        <v>239</v>
      </c>
      <c r="H38" s="130"/>
      <c r="I38" s="130"/>
      <c r="J38" s="130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7"/>
      <c r="AA38" s="167"/>
      <c r="AB38" s="154"/>
      <c r="AC38" s="154"/>
      <c r="AD38" s="154"/>
      <c r="AE38" s="154"/>
      <c r="AF38" s="154"/>
      <c r="AG38" s="154"/>
      <c r="AH38" s="154"/>
      <c r="AI38" s="154"/>
      <c r="AJ38" s="154"/>
      <c r="AK38" s="155"/>
      <c r="AL38" s="155"/>
      <c r="AM38" s="155"/>
      <c r="AN38" s="155"/>
      <c r="AO38" s="155"/>
      <c r="AP38" s="155"/>
      <c r="AQ38" s="155"/>
      <c r="AR38" s="160"/>
      <c r="AS38" s="160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</row>
    <row r="39" spans="1:69" s="22" customFormat="1" ht="10.5" customHeight="1">
      <c r="A39" s="20"/>
      <c r="B39" s="7"/>
      <c r="C39" s="7"/>
      <c r="D39" s="7"/>
      <c r="E39" s="20"/>
      <c r="G39" s="130" t="s">
        <v>240</v>
      </c>
      <c r="H39" s="130"/>
      <c r="I39" s="130"/>
      <c r="J39" s="130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7"/>
      <c r="AA39" s="167"/>
      <c r="AB39" s="154"/>
      <c r="AC39" s="154"/>
      <c r="AD39" s="154"/>
      <c r="AE39" s="154"/>
      <c r="AF39" s="213"/>
      <c r="AG39" s="213"/>
      <c r="AH39" s="213"/>
      <c r="AI39" s="213"/>
      <c r="AJ39" s="213"/>
      <c r="AK39" s="155"/>
      <c r="AL39" s="155"/>
      <c r="AM39" s="155"/>
      <c r="AN39" s="155"/>
      <c r="AO39" s="155"/>
      <c r="AP39" s="155"/>
      <c r="AQ39" s="155"/>
      <c r="AR39" s="160"/>
      <c r="AS39" s="160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</row>
    <row r="40" spans="1:69" s="22" customFormat="1" ht="10.5" customHeight="1">
      <c r="A40" s="19"/>
      <c r="B40" s="66"/>
      <c r="C40" s="44" t="e">
        <f>C31+1</f>
        <v>#REF!</v>
      </c>
      <c r="D40" s="7" t="s">
        <v>371</v>
      </c>
      <c r="E40" s="20" t="s">
        <v>184</v>
      </c>
      <c r="F40" s="23"/>
      <c r="G40" s="140" t="s">
        <v>214</v>
      </c>
      <c r="H40" s="140"/>
      <c r="I40" s="140"/>
      <c r="J40" s="140"/>
      <c r="K40" s="172" t="s">
        <v>61</v>
      </c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65">
        <f>MAX(0.000000001,SUM(AK41:AQ49))</f>
        <v>1700</v>
      </c>
      <c r="AL40" s="165"/>
      <c r="AM40" s="165"/>
      <c r="AN40" s="165"/>
      <c r="AO40" s="165"/>
      <c r="AP40" s="165"/>
      <c r="AQ40" s="165"/>
      <c r="AR40" s="165">
        <f>ROUND(AK40/$AK$164,6)*100</f>
        <v>1.1078</v>
      </c>
      <c r="AS40" s="165"/>
      <c r="AT40" s="164" t="s">
        <v>62</v>
      </c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</row>
    <row r="41" spans="1:69" s="22" customFormat="1" ht="10.5" customHeight="1">
      <c r="A41" s="20"/>
      <c r="B41" s="214"/>
      <c r="C41" s="104"/>
      <c r="D41" s="104"/>
      <c r="E41" s="20"/>
      <c r="G41" s="130" t="s">
        <v>215</v>
      </c>
      <c r="H41" s="130"/>
      <c r="I41" s="130"/>
      <c r="J41" s="130"/>
      <c r="K41" s="114" t="s">
        <v>63</v>
      </c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92" t="s">
        <v>64</v>
      </c>
      <c r="AA41" s="192"/>
      <c r="AB41" s="154"/>
      <c r="AC41" s="154"/>
      <c r="AD41" s="154"/>
      <c r="AE41" s="154"/>
      <c r="AF41" s="119"/>
      <c r="AG41" s="120"/>
      <c r="AH41" s="120"/>
      <c r="AI41" s="120"/>
      <c r="AJ41" s="121"/>
      <c r="AK41" s="155"/>
      <c r="AL41" s="155"/>
      <c r="AM41" s="155"/>
      <c r="AN41" s="155"/>
      <c r="AO41" s="155"/>
      <c r="AP41" s="155"/>
      <c r="AQ41" s="155"/>
      <c r="AR41" s="160"/>
      <c r="AS41" s="160"/>
      <c r="AT41" s="113" t="s">
        <v>378</v>
      </c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</row>
    <row r="42" spans="1:69" s="22" customFormat="1" ht="10.5" customHeight="1">
      <c r="A42" s="20"/>
      <c r="B42" s="214"/>
      <c r="C42" s="214"/>
      <c r="D42" s="104"/>
      <c r="E42" s="20"/>
      <c r="G42" s="130" t="s">
        <v>216</v>
      </c>
      <c r="H42" s="130"/>
      <c r="I42" s="130"/>
      <c r="J42" s="130"/>
      <c r="K42" s="114" t="s">
        <v>65</v>
      </c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92" t="s">
        <v>64</v>
      </c>
      <c r="AA42" s="192"/>
      <c r="AB42" s="154">
        <v>2</v>
      </c>
      <c r="AC42" s="154"/>
      <c r="AD42" s="154"/>
      <c r="AE42" s="154"/>
      <c r="AF42" s="119">
        <v>850</v>
      </c>
      <c r="AG42" s="120"/>
      <c r="AH42" s="120"/>
      <c r="AI42" s="120"/>
      <c r="AJ42" s="121"/>
      <c r="AK42" s="155">
        <f>AB42*AF42</f>
        <v>1700</v>
      </c>
      <c r="AL42" s="155"/>
      <c r="AM42" s="155"/>
      <c r="AN42" s="155"/>
      <c r="AO42" s="155"/>
      <c r="AP42" s="155"/>
      <c r="AQ42" s="155"/>
      <c r="AR42" s="160">
        <f>ROUND(AK42/$AK$40,6)*100</f>
        <v>100</v>
      </c>
      <c r="AS42" s="160"/>
      <c r="AT42" s="113" t="s">
        <v>442</v>
      </c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</row>
    <row r="43" spans="1:69" s="22" customFormat="1" ht="10.5" customHeight="1">
      <c r="A43" s="20"/>
      <c r="B43" s="214"/>
      <c r="C43" s="214"/>
      <c r="D43" s="104"/>
      <c r="E43" s="20"/>
      <c r="G43" s="130" t="s">
        <v>217</v>
      </c>
      <c r="H43" s="130"/>
      <c r="I43" s="130"/>
      <c r="J43" s="130"/>
      <c r="K43" s="114" t="s">
        <v>66</v>
      </c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92" t="s">
        <v>16</v>
      </c>
      <c r="AA43" s="192"/>
      <c r="AB43" s="154"/>
      <c r="AC43" s="154"/>
      <c r="AD43" s="154"/>
      <c r="AE43" s="154"/>
      <c r="AF43" s="119"/>
      <c r="AG43" s="120"/>
      <c r="AH43" s="120"/>
      <c r="AI43" s="120"/>
      <c r="AJ43" s="121"/>
      <c r="AK43" s="155"/>
      <c r="AL43" s="155"/>
      <c r="AM43" s="155"/>
      <c r="AN43" s="155"/>
      <c r="AO43" s="155"/>
      <c r="AP43" s="155"/>
      <c r="AQ43" s="155"/>
      <c r="AR43" s="160"/>
      <c r="AS43" s="160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</row>
    <row r="44" spans="1:69" s="22" customFormat="1" ht="10.5" customHeight="1">
      <c r="A44" s="20"/>
      <c r="B44" s="214"/>
      <c r="C44" s="214"/>
      <c r="D44" s="104"/>
      <c r="E44" s="20"/>
      <c r="G44" s="130" t="s">
        <v>219</v>
      </c>
      <c r="H44" s="130"/>
      <c r="I44" s="130"/>
      <c r="J44" s="130"/>
      <c r="K44" s="114" t="s">
        <v>67</v>
      </c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92" t="s">
        <v>16</v>
      </c>
      <c r="AA44" s="192"/>
      <c r="AB44" s="154"/>
      <c r="AC44" s="154"/>
      <c r="AD44" s="154"/>
      <c r="AE44" s="154"/>
      <c r="AF44" s="119"/>
      <c r="AG44" s="120"/>
      <c r="AH44" s="120"/>
      <c r="AI44" s="120"/>
      <c r="AJ44" s="121"/>
      <c r="AK44" s="155"/>
      <c r="AL44" s="155"/>
      <c r="AM44" s="155"/>
      <c r="AN44" s="155"/>
      <c r="AO44" s="155"/>
      <c r="AP44" s="155"/>
      <c r="AQ44" s="155"/>
      <c r="AR44" s="160"/>
      <c r="AS44" s="160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</row>
    <row r="45" spans="1:69" s="22" customFormat="1" ht="10.5" customHeight="1">
      <c r="A45" s="20"/>
      <c r="B45" s="7"/>
      <c r="C45" s="67"/>
      <c r="D45" s="7"/>
      <c r="E45" s="20"/>
      <c r="G45" s="130" t="s">
        <v>220</v>
      </c>
      <c r="H45" s="130"/>
      <c r="I45" s="130"/>
      <c r="J45" s="130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7"/>
      <c r="AA45" s="167"/>
      <c r="AB45" s="154"/>
      <c r="AC45" s="154"/>
      <c r="AD45" s="154"/>
      <c r="AE45" s="154"/>
      <c r="AF45" s="213"/>
      <c r="AG45" s="213"/>
      <c r="AH45" s="213"/>
      <c r="AI45" s="213"/>
      <c r="AJ45" s="213"/>
      <c r="AK45" s="155"/>
      <c r="AL45" s="155"/>
      <c r="AM45" s="155"/>
      <c r="AN45" s="155"/>
      <c r="AO45" s="155"/>
      <c r="AP45" s="155"/>
      <c r="AQ45" s="155"/>
      <c r="AR45" s="160"/>
      <c r="AS45" s="160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</row>
    <row r="46" spans="1:69" s="22" customFormat="1" ht="10.5" customHeight="1">
      <c r="A46" s="20"/>
      <c r="B46" s="7"/>
      <c r="C46" s="67"/>
      <c r="D46" s="7"/>
      <c r="E46" s="20"/>
      <c r="G46" s="130" t="s">
        <v>218</v>
      </c>
      <c r="H46" s="130"/>
      <c r="I46" s="130"/>
      <c r="J46" s="130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7"/>
      <c r="AA46" s="167"/>
      <c r="AB46" s="154"/>
      <c r="AC46" s="154"/>
      <c r="AD46" s="154"/>
      <c r="AE46" s="154"/>
      <c r="AF46" s="213"/>
      <c r="AG46" s="213"/>
      <c r="AH46" s="213"/>
      <c r="AI46" s="213"/>
      <c r="AJ46" s="213"/>
      <c r="AK46" s="155"/>
      <c r="AL46" s="155"/>
      <c r="AM46" s="155"/>
      <c r="AN46" s="155"/>
      <c r="AO46" s="155"/>
      <c r="AP46" s="155"/>
      <c r="AQ46" s="155"/>
      <c r="AR46" s="160"/>
      <c r="AS46" s="160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</row>
    <row r="47" spans="1:69" s="22" customFormat="1" ht="10.5" customHeight="1">
      <c r="A47" s="20"/>
      <c r="B47" s="7"/>
      <c r="C47" s="67"/>
      <c r="D47" s="7"/>
      <c r="E47" s="20"/>
      <c r="G47" s="130" t="s">
        <v>221</v>
      </c>
      <c r="H47" s="130"/>
      <c r="I47" s="130"/>
      <c r="J47" s="130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7"/>
      <c r="AA47" s="167"/>
      <c r="AB47" s="154"/>
      <c r="AC47" s="154"/>
      <c r="AD47" s="154"/>
      <c r="AE47" s="154"/>
      <c r="AF47" s="154"/>
      <c r="AG47" s="154"/>
      <c r="AH47" s="154"/>
      <c r="AI47" s="154"/>
      <c r="AJ47" s="154"/>
      <c r="AK47" s="155"/>
      <c r="AL47" s="155"/>
      <c r="AM47" s="155"/>
      <c r="AN47" s="155"/>
      <c r="AO47" s="155"/>
      <c r="AP47" s="155"/>
      <c r="AQ47" s="155"/>
      <c r="AR47" s="160"/>
      <c r="AS47" s="160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</row>
    <row r="48" spans="1:69" s="22" customFormat="1" ht="10.5" customHeight="1">
      <c r="A48" s="20"/>
      <c r="B48" s="7"/>
      <c r="C48" s="67"/>
      <c r="D48" s="7"/>
      <c r="E48" s="20"/>
      <c r="G48" s="130" t="s">
        <v>222</v>
      </c>
      <c r="H48" s="130"/>
      <c r="I48" s="130"/>
      <c r="J48" s="130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7"/>
      <c r="AA48" s="167"/>
      <c r="AB48" s="154"/>
      <c r="AC48" s="154"/>
      <c r="AD48" s="154"/>
      <c r="AE48" s="154"/>
      <c r="AF48" s="154"/>
      <c r="AG48" s="154"/>
      <c r="AH48" s="154"/>
      <c r="AI48" s="154"/>
      <c r="AJ48" s="154"/>
      <c r="AK48" s="155"/>
      <c r="AL48" s="155"/>
      <c r="AM48" s="155"/>
      <c r="AN48" s="155"/>
      <c r="AO48" s="155"/>
      <c r="AP48" s="155"/>
      <c r="AQ48" s="155"/>
      <c r="AR48" s="160"/>
      <c r="AS48" s="160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</row>
    <row r="49" spans="1:69" s="22" customFormat="1" ht="10.5" customHeight="1">
      <c r="A49" s="20"/>
      <c r="B49" s="7"/>
      <c r="C49" s="67"/>
      <c r="D49" s="7"/>
      <c r="E49" s="20"/>
      <c r="G49" s="130" t="s">
        <v>223</v>
      </c>
      <c r="H49" s="130"/>
      <c r="I49" s="130"/>
      <c r="J49" s="130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7"/>
      <c r="AA49" s="167"/>
      <c r="AB49" s="154"/>
      <c r="AC49" s="154"/>
      <c r="AD49" s="154"/>
      <c r="AE49" s="154"/>
      <c r="AF49" s="154"/>
      <c r="AG49" s="154"/>
      <c r="AH49" s="154"/>
      <c r="AI49" s="154"/>
      <c r="AJ49" s="154"/>
      <c r="AK49" s="155"/>
      <c r="AL49" s="155"/>
      <c r="AM49" s="155"/>
      <c r="AN49" s="155"/>
      <c r="AO49" s="155"/>
      <c r="AP49" s="155"/>
      <c r="AQ49" s="155"/>
      <c r="AR49" s="160"/>
      <c r="AS49" s="160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</row>
    <row r="50" spans="1:69" s="22" customFormat="1" ht="10.5" customHeight="1">
      <c r="A50" s="19"/>
      <c r="B50" s="66"/>
      <c r="C50" s="44" t="e">
        <f>C40+1</f>
        <v>#REF!</v>
      </c>
      <c r="D50" s="7" t="s">
        <v>371</v>
      </c>
      <c r="E50" s="20" t="s">
        <v>184</v>
      </c>
      <c r="G50" s="140" t="s">
        <v>24</v>
      </c>
      <c r="H50" s="140"/>
      <c r="I50" s="140"/>
      <c r="J50" s="140"/>
      <c r="K50" s="172" t="s">
        <v>68</v>
      </c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65">
        <f>MAX(0.000000001,SUM(AK51:AQ58))</f>
        <v>3601.7999999999997</v>
      </c>
      <c r="AL50" s="165"/>
      <c r="AM50" s="165"/>
      <c r="AN50" s="165"/>
      <c r="AO50" s="165"/>
      <c r="AP50" s="165"/>
      <c r="AQ50" s="165"/>
      <c r="AR50" s="165">
        <f>ROUND(AK50/$AK$164,6)*100</f>
        <v>2.3472</v>
      </c>
      <c r="AS50" s="165"/>
      <c r="AT50" s="164" t="s">
        <v>2</v>
      </c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</row>
    <row r="51" spans="1:69" s="22" customFormat="1" ht="10.5" customHeight="1">
      <c r="A51" s="20"/>
      <c r="B51" s="214"/>
      <c r="C51" s="214"/>
      <c r="D51" s="104"/>
      <c r="E51" s="20"/>
      <c r="G51" s="130" t="s">
        <v>25</v>
      </c>
      <c r="H51" s="130"/>
      <c r="I51" s="130"/>
      <c r="J51" s="130"/>
      <c r="K51" s="114" t="s">
        <v>69</v>
      </c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92" t="s">
        <v>16</v>
      </c>
      <c r="AA51" s="192"/>
      <c r="AB51" s="154"/>
      <c r="AC51" s="154"/>
      <c r="AD51" s="154"/>
      <c r="AE51" s="154"/>
      <c r="AF51" s="119"/>
      <c r="AG51" s="120"/>
      <c r="AH51" s="120"/>
      <c r="AI51" s="120"/>
      <c r="AJ51" s="121"/>
      <c r="AK51" s="155"/>
      <c r="AL51" s="155"/>
      <c r="AM51" s="155"/>
      <c r="AN51" s="155"/>
      <c r="AO51" s="155"/>
      <c r="AP51" s="155"/>
      <c r="AQ51" s="155"/>
      <c r="AR51" s="160"/>
      <c r="AS51" s="160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</row>
    <row r="52" spans="1:69" s="22" customFormat="1" ht="10.5" customHeight="1">
      <c r="A52" s="20"/>
      <c r="B52" s="214"/>
      <c r="C52" s="214"/>
      <c r="D52" s="104"/>
      <c r="E52" s="20"/>
      <c r="G52" s="130" t="s">
        <v>26</v>
      </c>
      <c r="H52" s="130"/>
      <c r="I52" s="130"/>
      <c r="J52" s="130"/>
      <c r="K52" s="114" t="s">
        <v>70</v>
      </c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92" t="s">
        <v>16</v>
      </c>
      <c r="AA52" s="192"/>
      <c r="AB52" s="154"/>
      <c r="AC52" s="154"/>
      <c r="AD52" s="154"/>
      <c r="AE52" s="154"/>
      <c r="AF52" s="119"/>
      <c r="AG52" s="120"/>
      <c r="AH52" s="120"/>
      <c r="AI52" s="120"/>
      <c r="AJ52" s="121"/>
      <c r="AK52" s="155"/>
      <c r="AL52" s="155"/>
      <c r="AM52" s="155"/>
      <c r="AN52" s="155"/>
      <c r="AO52" s="155"/>
      <c r="AP52" s="155"/>
      <c r="AQ52" s="155"/>
      <c r="AR52" s="160"/>
      <c r="AS52" s="160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</row>
    <row r="53" spans="1:69" s="22" customFormat="1" ht="10.5" customHeight="1">
      <c r="A53" s="20"/>
      <c r="B53" s="214"/>
      <c r="C53" s="214"/>
      <c r="D53" s="104"/>
      <c r="E53" s="20"/>
      <c r="G53" s="130" t="s">
        <v>27</v>
      </c>
      <c r="H53" s="130"/>
      <c r="I53" s="130"/>
      <c r="J53" s="130"/>
      <c r="K53" s="114" t="s">
        <v>71</v>
      </c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92" t="s">
        <v>16</v>
      </c>
      <c r="AA53" s="192"/>
      <c r="AB53" s="154">
        <v>5.22</v>
      </c>
      <c r="AC53" s="154"/>
      <c r="AD53" s="154"/>
      <c r="AE53" s="154"/>
      <c r="AF53" s="119">
        <v>690</v>
      </c>
      <c r="AG53" s="120"/>
      <c r="AH53" s="120"/>
      <c r="AI53" s="120"/>
      <c r="AJ53" s="121"/>
      <c r="AK53" s="155">
        <f>AB53*AF53</f>
        <v>3601.7999999999997</v>
      </c>
      <c r="AL53" s="155"/>
      <c r="AM53" s="155"/>
      <c r="AN53" s="155"/>
      <c r="AO53" s="155"/>
      <c r="AP53" s="155"/>
      <c r="AQ53" s="155"/>
      <c r="AR53" s="160">
        <f>ROUND(AK53/$AK$50,6)*100</f>
        <v>100</v>
      </c>
      <c r="AS53" s="160"/>
      <c r="AT53" s="113" t="s">
        <v>443</v>
      </c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</row>
    <row r="54" spans="1:69" s="22" customFormat="1" ht="10.5" customHeight="1">
      <c r="A54" s="20"/>
      <c r="B54" s="214"/>
      <c r="C54" s="214"/>
      <c r="D54" s="104"/>
      <c r="E54" s="20"/>
      <c r="G54" s="130" t="s">
        <v>224</v>
      </c>
      <c r="H54" s="130"/>
      <c r="I54" s="130"/>
      <c r="J54" s="130"/>
      <c r="K54" s="114" t="s">
        <v>72</v>
      </c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92" t="s">
        <v>16</v>
      </c>
      <c r="AA54" s="192"/>
      <c r="AB54" s="154"/>
      <c r="AC54" s="154"/>
      <c r="AD54" s="154"/>
      <c r="AE54" s="154"/>
      <c r="AF54" s="119"/>
      <c r="AG54" s="120"/>
      <c r="AH54" s="120"/>
      <c r="AI54" s="120"/>
      <c r="AJ54" s="121"/>
      <c r="AK54" s="155"/>
      <c r="AL54" s="155"/>
      <c r="AM54" s="155"/>
      <c r="AN54" s="155"/>
      <c r="AO54" s="155"/>
      <c r="AP54" s="155"/>
      <c r="AQ54" s="155"/>
      <c r="AR54" s="160"/>
      <c r="AS54" s="160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</row>
    <row r="55" spans="1:69" s="22" customFormat="1" ht="10.5" customHeight="1">
      <c r="A55" s="20"/>
      <c r="B55" s="214"/>
      <c r="C55" s="214"/>
      <c r="D55" s="104"/>
      <c r="E55" s="20"/>
      <c r="G55" s="130" t="s">
        <v>241</v>
      </c>
      <c r="H55" s="130"/>
      <c r="I55" s="130"/>
      <c r="J55" s="130"/>
      <c r="K55" s="114" t="s">
        <v>73</v>
      </c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92" t="s">
        <v>16</v>
      </c>
      <c r="AA55" s="192"/>
      <c r="AB55" s="154"/>
      <c r="AC55" s="154"/>
      <c r="AD55" s="154"/>
      <c r="AE55" s="154"/>
      <c r="AF55" s="119"/>
      <c r="AG55" s="120"/>
      <c r="AH55" s="120"/>
      <c r="AI55" s="120"/>
      <c r="AJ55" s="121"/>
      <c r="AK55" s="155"/>
      <c r="AL55" s="155"/>
      <c r="AM55" s="155"/>
      <c r="AN55" s="155"/>
      <c r="AO55" s="155"/>
      <c r="AP55" s="155"/>
      <c r="AQ55" s="155"/>
      <c r="AR55" s="160"/>
      <c r="AS55" s="160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</row>
    <row r="56" spans="1:69" s="22" customFormat="1" ht="10.5" customHeight="1">
      <c r="A56" s="20"/>
      <c r="B56" s="7"/>
      <c r="C56" s="67"/>
      <c r="D56" s="7"/>
      <c r="E56" s="20"/>
      <c r="G56" s="130" t="s">
        <v>242</v>
      </c>
      <c r="H56" s="130"/>
      <c r="I56" s="130"/>
      <c r="J56" s="130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7"/>
      <c r="AA56" s="167"/>
      <c r="AB56" s="154"/>
      <c r="AC56" s="154"/>
      <c r="AD56" s="154"/>
      <c r="AE56" s="154"/>
      <c r="AF56" s="154"/>
      <c r="AG56" s="154"/>
      <c r="AH56" s="154"/>
      <c r="AI56" s="154"/>
      <c r="AJ56" s="154"/>
      <c r="AK56" s="155"/>
      <c r="AL56" s="155"/>
      <c r="AM56" s="155"/>
      <c r="AN56" s="155"/>
      <c r="AO56" s="155"/>
      <c r="AP56" s="155"/>
      <c r="AQ56" s="155"/>
      <c r="AR56" s="160"/>
      <c r="AS56" s="160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</row>
    <row r="57" spans="1:69" s="22" customFormat="1" ht="10.5" customHeight="1">
      <c r="A57" s="20"/>
      <c r="B57" s="7"/>
      <c r="C57" s="67"/>
      <c r="D57" s="7"/>
      <c r="E57" s="20"/>
      <c r="G57" s="130" t="s">
        <v>243</v>
      </c>
      <c r="H57" s="130"/>
      <c r="I57" s="130"/>
      <c r="J57" s="130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202"/>
      <c r="AA57" s="203"/>
      <c r="AB57" s="154"/>
      <c r="AC57" s="154"/>
      <c r="AD57" s="154"/>
      <c r="AE57" s="154"/>
      <c r="AF57" s="154"/>
      <c r="AG57" s="154"/>
      <c r="AH57" s="154"/>
      <c r="AI57" s="154"/>
      <c r="AJ57" s="154"/>
      <c r="AK57" s="155"/>
      <c r="AL57" s="155"/>
      <c r="AM57" s="155"/>
      <c r="AN57" s="155"/>
      <c r="AO57" s="155"/>
      <c r="AP57" s="155"/>
      <c r="AQ57" s="155"/>
      <c r="AR57" s="160"/>
      <c r="AS57" s="160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</row>
    <row r="58" spans="1:69" s="22" customFormat="1" ht="10.5" customHeight="1">
      <c r="A58" s="20"/>
      <c r="B58" s="7"/>
      <c r="C58" s="67"/>
      <c r="D58" s="7"/>
      <c r="E58" s="20"/>
      <c r="G58" s="130" t="s">
        <v>244</v>
      </c>
      <c r="H58" s="130"/>
      <c r="I58" s="130"/>
      <c r="J58" s="130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7"/>
      <c r="AA58" s="167"/>
      <c r="AB58" s="154"/>
      <c r="AC58" s="154"/>
      <c r="AD58" s="154"/>
      <c r="AE58" s="154"/>
      <c r="AF58" s="154"/>
      <c r="AG58" s="154"/>
      <c r="AH58" s="154"/>
      <c r="AI58" s="154"/>
      <c r="AJ58" s="154"/>
      <c r="AK58" s="155"/>
      <c r="AL58" s="155"/>
      <c r="AM58" s="155"/>
      <c r="AN58" s="155"/>
      <c r="AO58" s="155"/>
      <c r="AP58" s="155"/>
      <c r="AQ58" s="155"/>
      <c r="AR58" s="160"/>
      <c r="AS58" s="160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</row>
    <row r="59" spans="1:69" s="22" customFormat="1" ht="21.75" customHeight="1">
      <c r="A59" s="19"/>
      <c r="B59" s="66"/>
      <c r="C59" s="44" t="e">
        <f>C50+1</f>
        <v>#REF!</v>
      </c>
      <c r="D59" s="7" t="s">
        <v>371</v>
      </c>
      <c r="E59" s="20" t="s">
        <v>184</v>
      </c>
      <c r="F59" s="21"/>
      <c r="G59" s="140" t="s">
        <v>245</v>
      </c>
      <c r="H59" s="140"/>
      <c r="I59" s="140"/>
      <c r="J59" s="140"/>
      <c r="K59" s="172" t="s">
        <v>74</v>
      </c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65">
        <f>MAX(0.000000001,SUM(AK60:AQ65))</f>
        <v>8430.960000000001</v>
      </c>
      <c r="AL59" s="165"/>
      <c r="AM59" s="165"/>
      <c r="AN59" s="165"/>
      <c r="AO59" s="165"/>
      <c r="AP59" s="165"/>
      <c r="AQ59" s="165"/>
      <c r="AR59" s="165">
        <f>ROUND(AK59/$AK$164,6)*100</f>
        <v>5.4940999999999995</v>
      </c>
      <c r="AS59" s="165"/>
      <c r="AT59" s="164" t="s">
        <v>373</v>
      </c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4"/>
    </row>
    <row r="60" spans="1:69" s="22" customFormat="1" ht="10.5" customHeight="1">
      <c r="A60" s="20"/>
      <c r="B60" s="215"/>
      <c r="C60" s="214"/>
      <c r="D60" s="104"/>
      <c r="E60" s="20"/>
      <c r="G60" s="130" t="s">
        <v>246</v>
      </c>
      <c r="H60" s="130"/>
      <c r="I60" s="130"/>
      <c r="J60" s="130"/>
      <c r="K60" s="114" t="s">
        <v>437</v>
      </c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92" t="s">
        <v>16</v>
      </c>
      <c r="AA60" s="192"/>
      <c r="AB60" s="154">
        <v>42.34</v>
      </c>
      <c r="AC60" s="154"/>
      <c r="AD60" s="154"/>
      <c r="AE60" s="154"/>
      <c r="AF60" s="119">
        <v>75</v>
      </c>
      <c r="AG60" s="120"/>
      <c r="AH60" s="120"/>
      <c r="AI60" s="120"/>
      <c r="AJ60" s="121"/>
      <c r="AK60" s="155">
        <f>AB60*AF60</f>
        <v>3175.5000000000005</v>
      </c>
      <c r="AL60" s="155"/>
      <c r="AM60" s="155"/>
      <c r="AN60" s="155"/>
      <c r="AO60" s="155"/>
      <c r="AP60" s="155"/>
      <c r="AQ60" s="155"/>
      <c r="AR60" s="160">
        <f>ROUND(AK60/$AK$59,6)*100</f>
        <v>37.6647</v>
      </c>
      <c r="AS60" s="160"/>
      <c r="AT60" s="113" t="s">
        <v>444</v>
      </c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</row>
    <row r="61" spans="1:69" s="22" customFormat="1" ht="10.5" customHeight="1">
      <c r="A61" s="20"/>
      <c r="B61" s="215"/>
      <c r="C61" s="215"/>
      <c r="D61" s="104"/>
      <c r="E61" s="20"/>
      <c r="G61" s="130" t="s">
        <v>247</v>
      </c>
      <c r="H61" s="130"/>
      <c r="I61" s="130"/>
      <c r="J61" s="130"/>
      <c r="K61" s="114" t="s">
        <v>75</v>
      </c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92" t="s">
        <v>16</v>
      </c>
      <c r="AA61" s="192"/>
      <c r="AB61" s="154">
        <v>42.34</v>
      </c>
      <c r="AC61" s="154"/>
      <c r="AD61" s="154"/>
      <c r="AE61" s="154"/>
      <c r="AF61" s="119">
        <v>69</v>
      </c>
      <c r="AG61" s="120"/>
      <c r="AH61" s="120"/>
      <c r="AI61" s="120"/>
      <c r="AJ61" s="121"/>
      <c r="AK61" s="155">
        <f>AB61*AF61</f>
        <v>2921.46</v>
      </c>
      <c r="AL61" s="155"/>
      <c r="AM61" s="155"/>
      <c r="AN61" s="155"/>
      <c r="AO61" s="155"/>
      <c r="AP61" s="155"/>
      <c r="AQ61" s="155"/>
      <c r="AR61" s="160">
        <f>ROUND(AK61/$AK$59,6)*100</f>
        <v>34.6516</v>
      </c>
      <c r="AS61" s="160"/>
      <c r="AT61" s="113" t="s">
        <v>392</v>
      </c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</row>
    <row r="62" spans="1:69" s="22" customFormat="1" ht="10.5" customHeight="1">
      <c r="A62" s="20"/>
      <c r="B62" s="215"/>
      <c r="C62" s="215"/>
      <c r="D62" s="104"/>
      <c r="E62" s="20"/>
      <c r="G62" s="130" t="s">
        <v>248</v>
      </c>
      <c r="H62" s="130"/>
      <c r="I62" s="130"/>
      <c r="J62" s="130"/>
      <c r="K62" s="114" t="s">
        <v>393</v>
      </c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92" t="s">
        <v>395</v>
      </c>
      <c r="AA62" s="192"/>
      <c r="AB62" s="154">
        <v>10</v>
      </c>
      <c r="AC62" s="154"/>
      <c r="AD62" s="154"/>
      <c r="AE62" s="154"/>
      <c r="AF62" s="119">
        <v>75</v>
      </c>
      <c r="AG62" s="120"/>
      <c r="AH62" s="120"/>
      <c r="AI62" s="120"/>
      <c r="AJ62" s="121"/>
      <c r="AK62" s="155">
        <f>AB62*AF62</f>
        <v>750</v>
      </c>
      <c r="AL62" s="155"/>
      <c r="AM62" s="155"/>
      <c r="AN62" s="155"/>
      <c r="AO62" s="155"/>
      <c r="AP62" s="155"/>
      <c r="AQ62" s="155"/>
      <c r="AR62" s="160">
        <f>ROUND(AK62/$AK$59,6)*100</f>
        <v>8.8958</v>
      </c>
      <c r="AS62" s="160"/>
      <c r="AT62" s="113" t="s">
        <v>396</v>
      </c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</row>
    <row r="63" spans="1:69" s="22" customFormat="1" ht="10.5" customHeight="1">
      <c r="A63" s="20"/>
      <c r="B63" s="7"/>
      <c r="C63" s="67"/>
      <c r="D63" s="7"/>
      <c r="E63" s="20"/>
      <c r="G63" s="130" t="s">
        <v>249</v>
      </c>
      <c r="H63" s="130"/>
      <c r="I63" s="130"/>
      <c r="J63" s="130"/>
      <c r="K63" s="92" t="s">
        <v>394</v>
      </c>
      <c r="Z63" s="202" t="s">
        <v>395</v>
      </c>
      <c r="AA63" s="203"/>
      <c r="AB63" s="122">
        <v>24</v>
      </c>
      <c r="AC63" s="123"/>
      <c r="AD63" s="123"/>
      <c r="AE63" s="124"/>
      <c r="AF63" s="213">
        <v>66</v>
      </c>
      <c r="AG63" s="213"/>
      <c r="AH63" s="213"/>
      <c r="AI63" s="213"/>
      <c r="AJ63" s="213"/>
      <c r="AK63" s="155">
        <f>AB63*AF63</f>
        <v>1584</v>
      </c>
      <c r="AL63" s="155"/>
      <c r="AM63" s="155"/>
      <c r="AN63" s="155"/>
      <c r="AO63" s="155"/>
      <c r="AP63" s="155"/>
      <c r="AQ63" s="155"/>
      <c r="AR63" s="160">
        <f>ROUND(AK63/$AK$59,6)*100</f>
        <v>18.7879</v>
      </c>
      <c r="AS63" s="160"/>
      <c r="AT63" s="113" t="s">
        <v>397</v>
      </c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</row>
    <row r="64" spans="1:69" s="22" customFormat="1" ht="10.5" customHeight="1">
      <c r="A64" s="20"/>
      <c r="B64" s="7"/>
      <c r="C64" s="67"/>
      <c r="D64" s="7"/>
      <c r="E64" s="20"/>
      <c r="G64" s="130" t="s">
        <v>250</v>
      </c>
      <c r="H64" s="130"/>
      <c r="I64" s="130"/>
      <c r="J64" s="130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202"/>
      <c r="AA64" s="203"/>
      <c r="AB64" s="154"/>
      <c r="AC64" s="154"/>
      <c r="AD64" s="154"/>
      <c r="AE64" s="154"/>
      <c r="AF64" s="213"/>
      <c r="AG64" s="213"/>
      <c r="AH64" s="213"/>
      <c r="AI64" s="213"/>
      <c r="AJ64" s="213"/>
      <c r="AK64" s="155"/>
      <c r="AL64" s="155"/>
      <c r="AM64" s="155"/>
      <c r="AN64" s="155"/>
      <c r="AO64" s="155"/>
      <c r="AP64" s="155"/>
      <c r="AQ64" s="155"/>
      <c r="AR64" s="160"/>
      <c r="AS64" s="160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</row>
    <row r="65" spans="1:69" s="22" customFormat="1" ht="10.5" customHeight="1">
      <c r="A65" s="20"/>
      <c r="B65" s="7"/>
      <c r="C65" s="67"/>
      <c r="D65" s="7"/>
      <c r="E65" s="20"/>
      <c r="G65" s="130" t="s">
        <v>251</v>
      </c>
      <c r="H65" s="130"/>
      <c r="I65" s="130"/>
      <c r="J65" s="130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202"/>
      <c r="AA65" s="203"/>
      <c r="AB65" s="154"/>
      <c r="AC65" s="154"/>
      <c r="AD65" s="154"/>
      <c r="AE65" s="154"/>
      <c r="AF65" s="213"/>
      <c r="AG65" s="213"/>
      <c r="AH65" s="213"/>
      <c r="AI65" s="213"/>
      <c r="AJ65" s="213"/>
      <c r="AK65" s="155"/>
      <c r="AL65" s="155"/>
      <c r="AM65" s="155"/>
      <c r="AN65" s="155"/>
      <c r="AO65" s="155"/>
      <c r="AP65" s="155"/>
      <c r="AQ65" s="155"/>
      <c r="AR65" s="160"/>
      <c r="AS65" s="160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</row>
    <row r="66" spans="1:69" s="22" customFormat="1" ht="10.5" customHeight="1">
      <c r="A66" s="19"/>
      <c r="B66" s="66"/>
      <c r="C66" s="44" t="e">
        <f>C59+1</f>
        <v>#REF!</v>
      </c>
      <c r="D66" s="7" t="s">
        <v>371</v>
      </c>
      <c r="E66" s="20" t="s">
        <v>184</v>
      </c>
      <c r="G66" s="140" t="s">
        <v>252</v>
      </c>
      <c r="H66" s="140"/>
      <c r="I66" s="140"/>
      <c r="J66" s="140"/>
      <c r="K66" s="172" t="s">
        <v>76</v>
      </c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65">
        <f>MAX(0.000000001,SUM(AK67:AQ72))</f>
        <v>2016</v>
      </c>
      <c r="AL66" s="165"/>
      <c r="AM66" s="165"/>
      <c r="AN66" s="165"/>
      <c r="AO66" s="165"/>
      <c r="AP66" s="165"/>
      <c r="AQ66" s="165"/>
      <c r="AR66" s="165">
        <f>ROUND(AK66/$AK$164,6)*100</f>
        <v>1.3138</v>
      </c>
      <c r="AS66" s="165"/>
      <c r="AT66" s="164" t="s">
        <v>2</v>
      </c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</row>
    <row r="67" spans="1:69" s="22" customFormat="1" ht="10.5" customHeight="1">
      <c r="A67" s="20"/>
      <c r="B67" s="215"/>
      <c r="C67" s="214"/>
      <c r="D67" s="104"/>
      <c r="E67" s="20"/>
      <c r="G67" s="130" t="s">
        <v>253</v>
      </c>
      <c r="H67" s="130"/>
      <c r="I67" s="130"/>
      <c r="J67" s="130"/>
      <c r="K67" s="114" t="s">
        <v>423</v>
      </c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92" t="s">
        <v>16</v>
      </c>
      <c r="AA67" s="192"/>
      <c r="AB67" s="154">
        <v>36</v>
      </c>
      <c r="AC67" s="154"/>
      <c r="AD67" s="154"/>
      <c r="AE67" s="154"/>
      <c r="AF67" s="119">
        <v>56</v>
      </c>
      <c r="AG67" s="120"/>
      <c r="AH67" s="120"/>
      <c r="AI67" s="120"/>
      <c r="AJ67" s="121"/>
      <c r="AK67" s="155">
        <f>AF67*AB67</f>
        <v>2016</v>
      </c>
      <c r="AL67" s="155"/>
      <c r="AM67" s="155"/>
      <c r="AN67" s="155"/>
      <c r="AO67" s="155"/>
      <c r="AP67" s="155"/>
      <c r="AQ67" s="155"/>
      <c r="AR67" s="160">
        <v>100</v>
      </c>
      <c r="AS67" s="160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</row>
    <row r="68" spans="1:69" s="22" customFormat="1" ht="10.5" customHeight="1">
      <c r="A68" s="20"/>
      <c r="B68" s="215"/>
      <c r="C68" s="215"/>
      <c r="D68" s="104"/>
      <c r="E68" s="20"/>
      <c r="G68" s="130" t="s">
        <v>254</v>
      </c>
      <c r="H68" s="130"/>
      <c r="I68" s="130"/>
      <c r="J68" s="130"/>
      <c r="K68" s="114" t="s">
        <v>77</v>
      </c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92" t="s">
        <v>16</v>
      </c>
      <c r="AA68" s="192"/>
      <c r="AB68" s="154"/>
      <c r="AC68" s="154"/>
      <c r="AD68" s="154"/>
      <c r="AE68" s="154"/>
      <c r="AF68" s="119"/>
      <c r="AG68" s="120"/>
      <c r="AH68" s="120"/>
      <c r="AI68" s="120"/>
      <c r="AJ68" s="121"/>
      <c r="AK68" s="155"/>
      <c r="AL68" s="155"/>
      <c r="AM68" s="155"/>
      <c r="AN68" s="155"/>
      <c r="AO68" s="155"/>
      <c r="AP68" s="155"/>
      <c r="AQ68" s="155"/>
      <c r="AR68" s="160"/>
      <c r="AS68" s="160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</row>
    <row r="69" spans="1:69" s="22" customFormat="1" ht="10.5" customHeight="1">
      <c r="A69" s="20"/>
      <c r="B69" s="215"/>
      <c r="C69" s="215"/>
      <c r="D69" s="104"/>
      <c r="E69" s="20"/>
      <c r="G69" s="130" t="s">
        <v>255</v>
      </c>
      <c r="H69" s="130"/>
      <c r="I69" s="130"/>
      <c r="J69" s="130"/>
      <c r="K69" s="114" t="s">
        <v>78</v>
      </c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92" t="s">
        <v>16</v>
      </c>
      <c r="AA69" s="192"/>
      <c r="AB69" s="154"/>
      <c r="AC69" s="154"/>
      <c r="AD69" s="154"/>
      <c r="AE69" s="154"/>
      <c r="AF69" s="119"/>
      <c r="AG69" s="120"/>
      <c r="AH69" s="120"/>
      <c r="AI69" s="120"/>
      <c r="AJ69" s="121"/>
      <c r="AK69" s="155"/>
      <c r="AL69" s="155"/>
      <c r="AM69" s="155"/>
      <c r="AN69" s="155"/>
      <c r="AO69" s="155"/>
      <c r="AP69" s="155"/>
      <c r="AQ69" s="155"/>
      <c r="AR69" s="160"/>
      <c r="AS69" s="160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</row>
    <row r="70" spans="1:69" s="22" customFormat="1" ht="10.5" customHeight="1">
      <c r="A70" s="20"/>
      <c r="B70" s="215"/>
      <c r="C70" s="215"/>
      <c r="D70" s="104"/>
      <c r="E70" s="20"/>
      <c r="G70" s="130" t="s">
        <v>256</v>
      </c>
      <c r="H70" s="130"/>
      <c r="I70" s="130"/>
      <c r="J70" s="130"/>
      <c r="K70" s="114" t="s">
        <v>79</v>
      </c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92" t="s">
        <v>16</v>
      </c>
      <c r="AA70" s="192"/>
      <c r="AB70" s="154"/>
      <c r="AC70" s="154"/>
      <c r="AD70" s="154"/>
      <c r="AE70" s="154"/>
      <c r="AF70" s="119"/>
      <c r="AG70" s="120"/>
      <c r="AH70" s="120"/>
      <c r="AI70" s="120"/>
      <c r="AJ70" s="121"/>
      <c r="AK70" s="155"/>
      <c r="AL70" s="155"/>
      <c r="AM70" s="155"/>
      <c r="AN70" s="155"/>
      <c r="AO70" s="155"/>
      <c r="AP70" s="155"/>
      <c r="AQ70" s="155"/>
      <c r="AR70" s="160"/>
      <c r="AS70" s="160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</row>
    <row r="71" spans="1:69" s="22" customFormat="1" ht="10.5" customHeight="1">
      <c r="A71" s="20"/>
      <c r="B71" s="7"/>
      <c r="C71" s="67"/>
      <c r="D71" s="7"/>
      <c r="E71" s="20"/>
      <c r="G71" s="130" t="s">
        <v>257</v>
      </c>
      <c r="H71" s="130"/>
      <c r="I71" s="130"/>
      <c r="J71" s="130"/>
      <c r="K71" s="125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7"/>
      <c r="Z71" s="202"/>
      <c r="AA71" s="203"/>
      <c r="AB71" s="154"/>
      <c r="AC71" s="154"/>
      <c r="AD71" s="154"/>
      <c r="AE71" s="154"/>
      <c r="AF71" s="213"/>
      <c r="AG71" s="213"/>
      <c r="AH71" s="213"/>
      <c r="AI71" s="213"/>
      <c r="AJ71" s="213"/>
      <c r="AK71" s="155"/>
      <c r="AL71" s="155"/>
      <c r="AM71" s="155"/>
      <c r="AN71" s="155"/>
      <c r="AO71" s="155"/>
      <c r="AP71" s="155"/>
      <c r="AQ71" s="155"/>
      <c r="AR71" s="160"/>
      <c r="AS71" s="160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</row>
    <row r="72" spans="1:69" s="22" customFormat="1" ht="10.5" customHeight="1">
      <c r="A72" s="20"/>
      <c r="B72" s="7"/>
      <c r="C72" s="67"/>
      <c r="D72" s="7"/>
      <c r="E72" s="20"/>
      <c r="G72" s="130" t="s">
        <v>258</v>
      </c>
      <c r="H72" s="130"/>
      <c r="I72" s="130"/>
      <c r="J72" s="130"/>
      <c r="K72" s="125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7"/>
      <c r="Z72" s="202"/>
      <c r="AA72" s="203"/>
      <c r="AB72" s="154"/>
      <c r="AC72" s="154"/>
      <c r="AD72" s="154"/>
      <c r="AE72" s="154"/>
      <c r="AF72" s="213"/>
      <c r="AG72" s="213"/>
      <c r="AH72" s="213"/>
      <c r="AI72" s="213"/>
      <c r="AJ72" s="213"/>
      <c r="AK72" s="155"/>
      <c r="AL72" s="155"/>
      <c r="AM72" s="155"/>
      <c r="AN72" s="155"/>
      <c r="AO72" s="155"/>
      <c r="AP72" s="155"/>
      <c r="AQ72" s="155"/>
      <c r="AR72" s="160"/>
      <c r="AS72" s="160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</row>
    <row r="73" spans="1:69" s="22" customFormat="1" ht="21.75" customHeight="1">
      <c r="A73" s="19"/>
      <c r="B73" s="7"/>
      <c r="C73" s="44" t="e">
        <f>C66+1</f>
        <v>#REF!</v>
      </c>
      <c r="D73" s="7" t="s">
        <v>371</v>
      </c>
      <c r="E73" s="20" t="s">
        <v>184</v>
      </c>
      <c r="F73" s="21"/>
      <c r="G73" s="140" t="s">
        <v>207</v>
      </c>
      <c r="H73" s="140"/>
      <c r="I73" s="140"/>
      <c r="J73" s="140"/>
      <c r="K73" s="196" t="s">
        <v>80</v>
      </c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65">
        <f>MAX(0.000000001,SUM(AK74:AQ83))</f>
        <v>20820.162500000002</v>
      </c>
      <c r="AL73" s="165"/>
      <c r="AM73" s="165"/>
      <c r="AN73" s="165"/>
      <c r="AO73" s="165"/>
      <c r="AP73" s="165"/>
      <c r="AQ73" s="165"/>
      <c r="AR73" s="165">
        <f>ROUND(AK73/$AK$164,6)*100</f>
        <v>13.567699999999999</v>
      </c>
      <c r="AS73" s="165"/>
      <c r="AT73" s="164" t="s">
        <v>81</v>
      </c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</row>
    <row r="74" spans="1:69" s="22" customFormat="1" ht="10.5" customHeight="1">
      <c r="A74" s="20"/>
      <c r="B74" s="215"/>
      <c r="C74" s="214"/>
      <c r="D74" s="104"/>
      <c r="E74" s="20"/>
      <c r="G74" s="130" t="s">
        <v>208</v>
      </c>
      <c r="H74" s="130"/>
      <c r="I74" s="130"/>
      <c r="J74" s="130"/>
      <c r="K74" s="114" t="s">
        <v>82</v>
      </c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92" t="s">
        <v>16</v>
      </c>
      <c r="AA74" s="192"/>
      <c r="AB74" s="154">
        <v>220.35</v>
      </c>
      <c r="AC74" s="154"/>
      <c r="AD74" s="154"/>
      <c r="AE74" s="154"/>
      <c r="AF74" s="119">
        <v>6.89</v>
      </c>
      <c r="AG74" s="120"/>
      <c r="AH74" s="120"/>
      <c r="AI74" s="120"/>
      <c r="AJ74" s="121"/>
      <c r="AK74" s="155">
        <f aca="true" t="shared" si="0" ref="AK74:AK79">AB74*AF74</f>
        <v>1518.2115</v>
      </c>
      <c r="AL74" s="155"/>
      <c r="AM74" s="155"/>
      <c r="AN74" s="155"/>
      <c r="AO74" s="155"/>
      <c r="AP74" s="155"/>
      <c r="AQ74" s="155"/>
      <c r="AR74" s="160">
        <f>ROUND(AK74/$AK$73,6)*100</f>
        <v>7.292</v>
      </c>
      <c r="AS74" s="160"/>
      <c r="AT74" s="113" t="s">
        <v>379</v>
      </c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</row>
    <row r="75" spans="1:69" s="22" customFormat="1" ht="10.5" customHeight="1">
      <c r="A75" s="20"/>
      <c r="B75" s="215"/>
      <c r="C75" s="215"/>
      <c r="D75" s="104"/>
      <c r="E75" s="20"/>
      <c r="G75" s="130" t="s">
        <v>209</v>
      </c>
      <c r="H75" s="130"/>
      <c r="I75" s="130"/>
      <c r="J75" s="130"/>
      <c r="K75" s="114" t="s">
        <v>83</v>
      </c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92" t="s">
        <v>16</v>
      </c>
      <c r="AA75" s="192"/>
      <c r="AB75" s="154">
        <v>220.35</v>
      </c>
      <c r="AC75" s="154"/>
      <c r="AD75" s="154"/>
      <c r="AE75" s="154"/>
      <c r="AF75" s="119">
        <v>36.66</v>
      </c>
      <c r="AG75" s="120"/>
      <c r="AH75" s="120"/>
      <c r="AI75" s="120"/>
      <c r="AJ75" s="121"/>
      <c r="AK75" s="155">
        <f t="shared" si="0"/>
        <v>8078.030999999999</v>
      </c>
      <c r="AL75" s="155"/>
      <c r="AM75" s="155"/>
      <c r="AN75" s="155"/>
      <c r="AO75" s="155"/>
      <c r="AP75" s="155"/>
      <c r="AQ75" s="155"/>
      <c r="AR75" s="160">
        <f>ROUND(AK75/$AK$73,6)*100</f>
        <v>38.799099999999996</v>
      </c>
      <c r="AS75" s="160"/>
      <c r="AT75" s="113" t="s">
        <v>380</v>
      </c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</row>
    <row r="76" spans="1:69" s="22" customFormat="1" ht="10.5" customHeight="1">
      <c r="A76" s="20"/>
      <c r="B76" s="215"/>
      <c r="C76" s="215"/>
      <c r="D76" s="104"/>
      <c r="E76" s="20"/>
      <c r="G76" s="130" t="s">
        <v>210</v>
      </c>
      <c r="H76" s="130"/>
      <c r="I76" s="130"/>
      <c r="J76" s="130"/>
      <c r="K76" s="114" t="s">
        <v>84</v>
      </c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92" t="s">
        <v>16</v>
      </c>
      <c r="AA76" s="192"/>
      <c r="AB76" s="154"/>
      <c r="AC76" s="154"/>
      <c r="AD76" s="154"/>
      <c r="AE76" s="154"/>
      <c r="AF76" s="119"/>
      <c r="AG76" s="120"/>
      <c r="AH76" s="120"/>
      <c r="AI76" s="120"/>
      <c r="AJ76" s="121"/>
      <c r="AK76" s="155"/>
      <c r="AL76" s="155"/>
      <c r="AM76" s="155"/>
      <c r="AN76" s="155"/>
      <c r="AO76" s="155"/>
      <c r="AP76" s="155"/>
      <c r="AQ76" s="155"/>
      <c r="AR76" s="160"/>
      <c r="AS76" s="160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</row>
    <row r="77" spans="1:69" s="22" customFormat="1" ht="10.5" customHeight="1">
      <c r="A77" s="20"/>
      <c r="B77" s="215"/>
      <c r="C77" s="215"/>
      <c r="D77" s="104"/>
      <c r="E77" s="20"/>
      <c r="G77" s="130" t="s">
        <v>211</v>
      </c>
      <c r="H77" s="130"/>
      <c r="I77" s="130"/>
      <c r="J77" s="130"/>
      <c r="K77" s="114" t="s">
        <v>85</v>
      </c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92" t="s">
        <v>16</v>
      </c>
      <c r="AA77" s="192"/>
      <c r="AB77" s="154"/>
      <c r="AC77" s="154"/>
      <c r="AD77" s="154"/>
      <c r="AE77" s="154"/>
      <c r="AF77" s="119"/>
      <c r="AG77" s="120"/>
      <c r="AH77" s="120"/>
      <c r="AI77" s="120"/>
      <c r="AJ77" s="121"/>
      <c r="AK77" s="155"/>
      <c r="AL77" s="155"/>
      <c r="AM77" s="155"/>
      <c r="AN77" s="155"/>
      <c r="AO77" s="155"/>
      <c r="AP77" s="155"/>
      <c r="AQ77" s="155"/>
      <c r="AR77" s="160"/>
      <c r="AS77" s="160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</row>
    <row r="78" spans="1:69" s="22" customFormat="1" ht="10.5" customHeight="1">
      <c r="A78" s="20"/>
      <c r="B78" s="215"/>
      <c r="C78" s="215"/>
      <c r="D78" s="104"/>
      <c r="E78" s="20"/>
      <c r="G78" s="130" t="s">
        <v>212</v>
      </c>
      <c r="H78" s="130"/>
      <c r="I78" s="130"/>
      <c r="J78" s="130"/>
      <c r="K78" s="114" t="s">
        <v>86</v>
      </c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92" t="s">
        <v>16</v>
      </c>
      <c r="AA78" s="192"/>
      <c r="AB78" s="154"/>
      <c r="AC78" s="154"/>
      <c r="AD78" s="154"/>
      <c r="AE78" s="154"/>
      <c r="AF78" s="119"/>
      <c r="AG78" s="120"/>
      <c r="AH78" s="120"/>
      <c r="AI78" s="120"/>
      <c r="AJ78" s="121"/>
      <c r="AK78" s="155"/>
      <c r="AL78" s="155"/>
      <c r="AM78" s="155"/>
      <c r="AN78" s="155"/>
      <c r="AO78" s="155"/>
      <c r="AP78" s="155"/>
      <c r="AQ78" s="155"/>
      <c r="AR78" s="160"/>
      <c r="AS78" s="160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113"/>
    </row>
    <row r="79" spans="1:69" s="22" customFormat="1" ht="10.5" customHeight="1">
      <c r="A79" s="20"/>
      <c r="B79" s="215"/>
      <c r="C79" s="215"/>
      <c r="D79" s="104"/>
      <c r="E79" s="20"/>
      <c r="G79" s="130" t="s">
        <v>259</v>
      </c>
      <c r="H79" s="130"/>
      <c r="I79" s="130"/>
      <c r="J79" s="130"/>
      <c r="K79" s="114" t="s">
        <v>87</v>
      </c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92" t="s">
        <v>16</v>
      </c>
      <c r="AA79" s="192"/>
      <c r="AB79" s="154">
        <v>80.24</v>
      </c>
      <c r="AC79" s="154"/>
      <c r="AD79" s="154"/>
      <c r="AE79" s="154"/>
      <c r="AF79" s="119">
        <v>97</v>
      </c>
      <c r="AG79" s="120"/>
      <c r="AH79" s="120"/>
      <c r="AI79" s="120"/>
      <c r="AJ79" s="121"/>
      <c r="AK79" s="155">
        <f t="shared" si="0"/>
        <v>7783.28</v>
      </c>
      <c r="AL79" s="155"/>
      <c r="AM79" s="155"/>
      <c r="AN79" s="155"/>
      <c r="AO79" s="155"/>
      <c r="AP79" s="155"/>
      <c r="AQ79" s="155"/>
      <c r="AR79" s="160">
        <f>ROUND(AK79/$AK$73,6)*100</f>
        <v>37.3834</v>
      </c>
      <c r="AS79" s="160"/>
      <c r="AT79" s="113" t="s">
        <v>445</v>
      </c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</row>
    <row r="80" spans="1:69" s="22" customFormat="1" ht="10.5" customHeight="1">
      <c r="A80" s="20"/>
      <c r="B80" s="215"/>
      <c r="C80" s="215"/>
      <c r="D80" s="104"/>
      <c r="E80" s="20"/>
      <c r="G80" s="130" t="s">
        <v>260</v>
      </c>
      <c r="H80" s="130"/>
      <c r="I80" s="130"/>
      <c r="J80" s="130"/>
      <c r="K80" s="114" t="s">
        <v>88</v>
      </c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92" t="s">
        <v>16</v>
      </c>
      <c r="AA80" s="192"/>
      <c r="AB80" s="154"/>
      <c r="AC80" s="154"/>
      <c r="AD80" s="154"/>
      <c r="AE80" s="154"/>
      <c r="AF80" s="119"/>
      <c r="AG80" s="120"/>
      <c r="AH80" s="120"/>
      <c r="AI80" s="120"/>
      <c r="AJ80" s="121"/>
      <c r="AK80" s="155"/>
      <c r="AL80" s="155"/>
      <c r="AM80" s="155"/>
      <c r="AN80" s="155"/>
      <c r="AO80" s="155"/>
      <c r="AP80" s="155"/>
      <c r="AQ80" s="155"/>
      <c r="AR80" s="160"/>
      <c r="AS80" s="160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</row>
    <row r="81" spans="1:69" s="22" customFormat="1" ht="10.5" customHeight="1">
      <c r="A81" s="20"/>
      <c r="B81" s="215"/>
      <c r="C81" s="215"/>
      <c r="D81" s="104"/>
      <c r="E81" s="20"/>
      <c r="G81" s="130" t="s">
        <v>261</v>
      </c>
      <c r="H81" s="130"/>
      <c r="I81" s="130"/>
      <c r="J81" s="130"/>
      <c r="K81" s="114" t="s">
        <v>89</v>
      </c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92" t="s">
        <v>16</v>
      </c>
      <c r="AA81" s="192"/>
      <c r="AB81" s="154"/>
      <c r="AC81" s="154"/>
      <c r="AD81" s="154"/>
      <c r="AE81" s="154"/>
      <c r="AF81" s="119"/>
      <c r="AG81" s="120"/>
      <c r="AH81" s="120"/>
      <c r="AI81" s="120"/>
      <c r="AJ81" s="121"/>
      <c r="AK81" s="155"/>
      <c r="AL81" s="155"/>
      <c r="AM81" s="155"/>
      <c r="AN81" s="155"/>
      <c r="AO81" s="155"/>
      <c r="AP81" s="155"/>
      <c r="AQ81" s="155"/>
      <c r="AR81" s="160"/>
      <c r="AS81" s="160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3"/>
    </row>
    <row r="82" spans="1:69" s="22" customFormat="1" ht="10.5" customHeight="1">
      <c r="A82" s="20"/>
      <c r="B82" s="7"/>
      <c r="C82" s="67"/>
      <c r="D82" s="7"/>
      <c r="E82" s="20"/>
      <c r="G82" s="130" t="s">
        <v>262</v>
      </c>
      <c r="H82" s="130"/>
      <c r="I82" s="130"/>
      <c r="J82" s="130"/>
      <c r="K82" s="166" t="s">
        <v>409</v>
      </c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7" t="s">
        <v>16</v>
      </c>
      <c r="AA82" s="167"/>
      <c r="AB82" s="154">
        <v>22.4</v>
      </c>
      <c r="AC82" s="154"/>
      <c r="AD82" s="154"/>
      <c r="AE82" s="154"/>
      <c r="AF82" s="119">
        <v>98.5</v>
      </c>
      <c r="AG82" s="120"/>
      <c r="AH82" s="120"/>
      <c r="AI82" s="120"/>
      <c r="AJ82" s="121"/>
      <c r="AK82" s="155">
        <f>AB82*AF82</f>
        <v>2206.3999999999996</v>
      </c>
      <c r="AL82" s="155"/>
      <c r="AM82" s="155"/>
      <c r="AN82" s="155"/>
      <c r="AO82" s="155"/>
      <c r="AP82" s="155"/>
      <c r="AQ82" s="155"/>
      <c r="AR82" s="160">
        <f>ROUND(AK82/$AK$73,6)*100</f>
        <v>10.5974</v>
      </c>
      <c r="AS82" s="160"/>
      <c r="AT82" s="113" t="s">
        <v>410</v>
      </c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13"/>
      <c r="BL82" s="113"/>
      <c r="BM82" s="113"/>
      <c r="BN82" s="113"/>
      <c r="BO82" s="113"/>
      <c r="BP82" s="113"/>
      <c r="BQ82" s="113"/>
    </row>
    <row r="83" spans="1:69" s="22" customFormat="1" ht="10.5" customHeight="1">
      <c r="A83" s="20"/>
      <c r="B83" s="7"/>
      <c r="C83" s="67"/>
      <c r="D83" s="7"/>
      <c r="E83" s="20"/>
      <c r="G83" s="130" t="s">
        <v>263</v>
      </c>
      <c r="H83" s="130"/>
      <c r="I83" s="130"/>
      <c r="J83" s="130"/>
      <c r="K83" s="166" t="s">
        <v>438</v>
      </c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7" t="s">
        <v>16</v>
      </c>
      <c r="AA83" s="167"/>
      <c r="AB83" s="154">
        <v>22.04</v>
      </c>
      <c r="AC83" s="154"/>
      <c r="AD83" s="154"/>
      <c r="AE83" s="154"/>
      <c r="AF83" s="154">
        <v>56</v>
      </c>
      <c r="AG83" s="154"/>
      <c r="AH83" s="154"/>
      <c r="AI83" s="154"/>
      <c r="AJ83" s="154"/>
      <c r="AK83" s="155">
        <f>AB83*AF83</f>
        <v>1234.24</v>
      </c>
      <c r="AL83" s="155"/>
      <c r="AM83" s="155"/>
      <c r="AN83" s="155"/>
      <c r="AO83" s="155"/>
      <c r="AP83" s="155"/>
      <c r="AQ83" s="155"/>
      <c r="AR83" s="160">
        <f>ROUND(AK83/$AK$73,6)*100</f>
        <v>5.9281</v>
      </c>
      <c r="AS83" s="160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13"/>
      <c r="BL83" s="113"/>
      <c r="BM83" s="113"/>
      <c r="BN83" s="113"/>
      <c r="BO83" s="113"/>
      <c r="BP83" s="113"/>
      <c r="BQ83" s="113"/>
    </row>
    <row r="84" spans="1:69" s="22" customFormat="1" ht="21.75" customHeight="1">
      <c r="A84" s="19"/>
      <c r="B84" s="66"/>
      <c r="C84" s="44" t="e">
        <f>C73+1</f>
        <v>#REF!</v>
      </c>
      <c r="D84" s="7" t="s">
        <v>371</v>
      </c>
      <c r="E84" s="20" t="s">
        <v>184</v>
      </c>
      <c r="F84" s="21"/>
      <c r="G84" s="140" t="s">
        <v>264</v>
      </c>
      <c r="H84" s="140"/>
      <c r="I84" s="140"/>
      <c r="J84" s="140"/>
      <c r="K84" s="196" t="s">
        <v>90</v>
      </c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65">
        <f>MAX(0.000000001,SUM(AK85:AQ90))</f>
        <v>328.06559999999996</v>
      </c>
      <c r="AL84" s="165"/>
      <c r="AM84" s="165"/>
      <c r="AN84" s="165"/>
      <c r="AO84" s="165"/>
      <c r="AP84" s="165"/>
      <c r="AQ84" s="165"/>
      <c r="AR84" s="165">
        <f>ROUND(AK84/$AK$164,6)*100</f>
        <v>0.21380000000000002</v>
      </c>
      <c r="AS84" s="165"/>
      <c r="AT84" s="164" t="s">
        <v>91</v>
      </c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  <c r="BI84" s="164"/>
      <c r="BJ84" s="164"/>
      <c r="BK84" s="164"/>
      <c r="BL84" s="164"/>
      <c r="BM84" s="164"/>
      <c r="BN84" s="164"/>
      <c r="BO84" s="164"/>
      <c r="BP84" s="164"/>
      <c r="BQ84" s="164"/>
    </row>
    <row r="85" spans="1:69" s="22" customFormat="1" ht="10.5" customHeight="1">
      <c r="A85" s="20"/>
      <c r="B85" s="215"/>
      <c r="C85" s="214"/>
      <c r="D85" s="104"/>
      <c r="E85" s="20"/>
      <c r="G85" s="130" t="s">
        <v>265</v>
      </c>
      <c r="H85" s="130"/>
      <c r="I85" s="130"/>
      <c r="J85" s="130"/>
      <c r="K85" s="114" t="s">
        <v>86</v>
      </c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92" t="s">
        <v>16</v>
      </c>
      <c r="AA85" s="192"/>
      <c r="AB85" s="154"/>
      <c r="AC85" s="154"/>
      <c r="AD85" s="154"/>
      <c r="AE85" s="154"/>
      <c r="AF85" s="119"/>
      <c r="AG85" s="120"/>
      <c r="AH85" s="120"/>
      <c r="AI85" s="120"/>
      <c r="AJ85" s="121"/>
      <c r="AK85" s="155">
        <f>AB85*AF85</f>
        <v>0</v>
      </c>
      <c r="AL85" s="155"/>
      <c r="AM85" s="155"/>
      <c r="AN85" s="155"/>
      <c r="AO85" s="155"/>
      <c r="AP85" s="155"/>
      <c r="AQ85" s="155"/>
      <c r="AR85" s="160"/>
      <c r="AS85" s="160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3"/>
      <c r="BJ85" s="113"/>
      <c r="BK85" s="113"/>
      <c r="BL85" s="113"/>
      <c r="BM85" s="113"/>
      <c r="BN85" s="113"/>
      <c r="BO85" s="113"/>
      <c r="BP85" s="113"/>
      <c r="BQ85" s="113"/>
    </row>
    <row r="86" spans="1:69" s="22" customFormat="1" ht="10.5" customHeight="1">
      <c r="A86" s="20"/>
      <c r="B86" s="215"/>
      <c r="C86" s="215"/>
      <c r="D86" s="104"/>
      <c r="E86" s="20"/>
      <c r="G86" s="130" t="s">
        <v>266</v>
      </c>
      <c r="H86" s="130"/>
      <c r="I86" s="130"/>
      <c r="J86" s="130"/>
      <c r="K86" s="114" t="s">
        <v>92</v>
      </c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92" t="s">
        <v>16</v>
      </c>
      <c r="AA86" s="192"/>
      <c r="AB86" s="154">
        <v>3.28</v>
      </c>
      <c r="AC86" s="154"/>
      <c r="AD86" s="154"/>
      <c r="AE86" s="154"/>
      <c r="AF86" s="119">
        <v>100.02</v>
      </c>
      <c r="AG86" s="120"/>
      <c r="AH86" s="120"/>
      <c r="AI86" s="120"/>
      <c r="AJ86" s="121"/>
      <c r="AK86" s="155">
        <f>AB86*AF86</f>
        <v>328.06559999999996</v>
      </c>
      <c r="AL86" s="155"/>
      <c r="AM86" s="155"/>
      <c r="AN86" s="155"/>
      <c r="AO86" s="155"/>
      <c r="AP86" s="155"/>
      <c r="AQ86" s="155"/>
      <c r="AR86" s="160"/>
      <c r="AS86" s="160"/>
      <c r="AT86" s="113" t="s">
        <v>446</v>
      </c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113"/>
      <c r="BL86" s="113"/>
      <c r="BM86" s="113"/>
      <c r="BN86" s="113"/>
      <c r="BO86" s="113"/>
      <c r="BP86" s="113"/>
      <c r="BQ86" s="113"/>
    </row>
    <row r="87" spans="1:69" s="22" customFormat="1" ht="10.5" customHeight="1">
      <c r="A87" s="20"/>
      <c r="B87" s="215"/>
      <c r="C87" s="215"/>
      <c r="D87" s="104"/>
      <c r="E87" s="20"/>
      <c r="G87" s="130" t="s">
        <v>267</v>
      </c>
      <c r="H87" s="130"/>
      <c r="I87" s="130"/>
      <c r="J87" s="130"/>
      <c r="K87" s="114" t="s">
        <v>93</v>
      </c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92" t="s">
        <v>16</v>
      </c>
      <c r="AA87" s="192"/>
      <c r="AB87" s="154"/>
      <c r="AC87" s="154"/>
      <c r="AD87" s="154"/>
      <c r="AE87" s="154"/>
      <c r="AF87" s="119"/>
      <c r="AG87" s="120"/>
      <c r="AH87" s="120"/>
      <c r="AI87" s="120"/>
      <c r="AJ87" s="121"/>
      <c r="AK87" s="155"/>
      <c r="AL87" s="155"/>
      <c r="AM87" s="155"/>
      <c r="AN87" s="155"/>
      <c r="AO87" s="155"/>
      <c r="AP87" s="155"/>
      <c r="AQ87" s="155"/>
      <c r="AR87" s="160"/>
      <c r="AS87" s="160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  <c r="BO87" s="113"/>
      <c r="BP87" s="113"/>
      <c r="BQ87" s="113"/>
    </row>
    <row r="88" spans="1:69" s="22" customFormat="1" ht="10.5" customHeight="1">
      <c r="A88" s="20"/>
      <c r="B88" s="7"/>
      <c r="C88" s="67"/>
      <c r="D88" s="7"/>
      <c r="E88" s="20"/>
      <c r="G88" s="130" t="s">
        <v>268</v>
      </c>
      <c r="H88" s="130"/>
      <c r="I88" s="130"/>
      <c r="J88" s="130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7"/>
      <c r="AA88" s="167"/>
      <c r="AB88" s="154"/>
      <c r="AC88" s="154"/>
      <c r="AD88" s="154"/>
      <c r="AE88" s="154"/>
      <c r="AF88" s="154"/>
      <c r="AG88" s="154"/>
      <c r="AH88" s="154"/>
      <c r="AI88" s="154"/>
      <c r="AJ88" s="154"/>
      <c r="AK88" s="155"/>
      <c r="AL88" s="155"/>
      <c r="AM88" s="155"/>
      <c r="AN88" s="155"/>
      <c r="AO88" s="155"/>
      <c r="AP88" s="155"/>
      <c r="AQ88" s="155"/>
      <c r="AR88" s="160"/>
      <c r="AS88" s="160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13"/>
      <c r="BQ88" s="113"/>
    </row>
    <row r="89" spans="1:69" s="22" customFormat="1" ht="10.5" customHeight="1">
      <c r="A89" s="20"/>
      <c r="B89" s="7"/>
      <c r="C89" s="67"/>
      <c r="D89" s="7"/>
      <c r="E89" s="20"/>
      <c r="G89" s="130" t="s">
        <v>269</v>
      </c>
      <c r="H89" s="130"/>
      <c r="I89" s="130"/>
      <c r="J89" s="130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7"/>
      <c r="AA89" s="167"/>
      <c r="AB89" s="154"/>
      <c r="AC89" s="154"/>
      <c r="AD89" s="154"/>
      <c r="AE89" s="154"/>
      <c r="AF89" s="213"/>
      <c r="AG89" s="213"/>
      <c r="AH89" s="213"/>
      <c r="AI89" s="213"/>
      <c r="AJ89" s="213"/>
      <c r="AK89" s="155"/>
      <c r="AL89" s="155"/>
      <c r="AM89" s="155"/>
      <c r="AN89" s="155"/>
      <c r="AO89" s="155"/>
      <c r="AP89" s="155"/>
      <c r="AQ89" s="155"/>
      <c r="AR89" s="160"/>
      <c r="AS89" s="160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</row>
    <row r="90" spans="1:69" s="22" customFormat="1" ht="10.5" customHeight="1">
      <c r="A90" s="20"/>
      <c r="B90" s="7"/>
      <c r="C90" s="67"/>
      <c r="D90" s="7"/>
      <c r="E90" s="20"/>
      <c r="G90" s="130" t="s">
        <v>270</v>
      </c>
      <c r="H90" s="130"/>
      <c r="I90" s="130"/>
      <c r="J90" s="130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7"/>
      <c r="AA90" s="167"/>
      <c r="AB90" s="154"/>
      <c r="AC90" s="154"/>
      <c r="AD90" s="154"/>
      <c r="AE90" s="154"/>
      <c r="AF90" s="213"/>
      <c r="AG90" s="213"/>
      <c r="AH90" s="213"/>
      <c r="AI90" s="213"/>
      <c r="AJ90" s="213"/>
      <c r="AK90" s="155">
        <f>AB90*AF90</f>
        <v>0</v>
      </c>
      <c r="AL90" s="155"/>
      <c r="AM90" s="155"/>
      <c r="AN90" s="155"/>
      <c r="AO90" s="155"/>
      <c r="AP90" s="155"/>
      <c r="AQ90" s="155"/>
      <c r="AR90" s="160"/>
      <c r="AS90" s="160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3"/>
      <c r="BQ90" s="113"/>
    </row>
    <row r="91" spans="1:69" s="22" customFormat="1" ht="10.5" customHeight="1">
      <c r="A91" s="19"/>
      <c r="B91" s="66"/>
      <c r="C91" s="44" t="e">
        <f>C84+1</f>
        <v>#REF!</v>
      </c>
      <c r="D91" s="7" t="s">
        <v>371</v>
      </c>
      <c r="E91" s="20" t="s">
        <v>184</v>
      </c>
      <c r="G91" s="140" t="s">
        <v>271</v>
      </c>
      <c r="H91" s="140"/>
      <c r="I91" s="140"/>
      <c r="J91" s="140"/>
      <c r="K91" s="172" t="s">
        <v>94</v>
      </c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65">
        <f>MAX(0.000000001,SUM(AK92:AQ100))</f>
        <v>7438.08</v>
      </c>
      <c r="AL91" s="165"/>
      <c r="AM91" s="165"/>
      <c r="AN91" s="165"/>
      <c r="AO91" s="165"/>
      <c r="AP91" s="165"/>
      <c r="AQ91" s="165"/>
      <c r="AR91" s="165">
        <f>ROUND(AK91/$AK$164,6)*100</f>
        <v>4.8471</v>
      </c>
      <c r="AS91" s="165"/>
      <c r="AT91" s="164" t="s">
        <v>95</v>
      </c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</row>
    <row r="92" spans="1:69" s="22" customFormat="1" ht="10.5" customHeight="1">
      <c r="A92" s="20"/>
      <c r="B92" s="214"/>
      <c r="C92" s="214"/>
      <c r="D92" s="104"/>
      <c r="E92" s="20"/>
      <c r="G92" s="130" t="s">
        <v>272</v>
      </c>
      <c r="H92" s="130"/>
      <c r="I92" s="130"/>
      <c r="J92" s="130"/>
      <c r="K92" s="114" t="s">
        <v>82</v>
      </c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92" t="s">
        <v>16</v>
      </c>
      <c r="AA92" s="192"/>
      <c r="AB92" s="154">
        <v>156</v>
      </c>
      <c r="AC92" s="154"/>
      <c r="AD92" s="154"/>
      <c r="AE92" s="154"/>
      <c r="AF92" s="119">
        <v>9.12</v>
      </c>
      <c r="AG92" s="120"/>
      <c r="AH92" s="120"/>
      <c r="AI92" s="120"/>
      <c r="AJ92" s="121"/>
      <c r="AK92" s="155">
        <f>AB92*AF92</f>
        <v>1422.7199999999998</v>
      </c>
      <c r="AL92" s="155"/>
      <c r="AM92" s="155"/>
      <c r="AN92" s="155"/>
      <c r="AO92" s="155"/>
      <c r="AP92" s="155"/>
      <c r="AQ92" s="155"/>
      <c r="AR92" s="160">
        <f>ROUND(AK92/$AK$91,6)*100</f>
        <v>19.1275</v>
      </c>
      <c r="AS92" s="160"/>
      <c r="AT92" s="113" t="s">
        <v>379</v>
      </c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  <c r="BE92" s="113"/>
      <c r="BF92" s="113"/>
      <c r="BG92" s="113"/>
      <c r="BH92" s="113"/>
      <c r="BI92" s="113"/>
      <c r="BJ92" s="113"/>
      <c r="BK92" s="113"/>
      <c r="BL92" s="113"/>
      <c r="BM92" s="113"/>
      <c r="BN92" s="113"/>
      <c r="BO92" s="113"/>
      <c r="BP92" s="113"/>
      <c r="BQ92" s="113"/>
    </row>
    <row r="93" spans="1:69" s="22" customFormat="1" ht="10.5" customHeight="1">
      <c r="A93" s="20"/>
      <c r="B93" s="214"/>
      <c r="C93" s="104"/>
      <c r="D93" s="104"/>
      <c r="E93" s="20"/>
      <c r="G93" s="130" t="s">
        <v>273</v>
      </c>
      <c r="H93" s="130"/>
      <c r="I93" s="130"/>
      <c r="J93" s="130"/>
      <c r="K93" s="114" t="s">
        <v>83</v>
      </c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92" t="s">
        <v>16</v>
      </c>
      <c r="AA93" s="192"/>
      <c r="AB93" s="154">
        <v>156</v>
      </c>
      <c r="AC93" s="154"/>
      <c r="AD93" s="154"/>
      <c r="AE93" s="154"/>
      <c r="AF93" s="119">
        <v>38.56</v>
      </c>
      <c r="AG93" s="120"/>
      <c r="AH93" s="120"/>
      <c r="AI93" s="120"/>
      <c r="AJ93" s="121"/>
      <c r="AK93" s="155">
        <f>AB93*AF93</f>
        <v>6015.360000000001</v>
      </c>
      <c r="AL93" s="155"/>
      <c r="AM93" s="155"/>
      <c r="AN93" s="155"/>
      <c r="AO93" s="155"/>
      <c r="AP93" s="155"/>
      <c r="AQ93" s="155"/>
      <c r="AR93" s="160">
        <f>ROUND(AK93/$AK$91,6)*100</f>
        <v>80.8725</v>
      </c>
      <c r="AS93" s="160"/>
      <c r="AT93" s="113" t="s">
        <v>424</v>
      </c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  <c r="BH93" s="113"/>
      <c r="BI93" s="113"/>
      <c r="BJ93" s="113"/>
      <c r="BK93" s="113"/>
      <c r="BL93" s="113"/>
      <c r="BM93" s="113"/>
      <c r="BN93" s="113"/>
      <c r="BO93" s="113"/>
      <c r="BP93" s="113"/>
      <c r="BQ93" s="113"/>
    </row>
    <row r="94" spans="1:69" s="22" customFormat="1" ht="10.5" customHeight="1">
      <c r="A94" s="20"/>
      <c r="B94" s="214"/>
      <c r="C94" s="104"/>
      <c r="D94" s="104"/>
      <c r="E94" s="20"/>
      <c r="G94" s="130" t="s">
        <v>274</v>
      </c>
      <c r="H94" s="130"/>
      <c r="I94" s="130"/>
      <c r="J94" s="130"/>
      <c r="K94" s="114" t="s">
        <v>84</v>
      </c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92" t="s">
        <v>16</v>
      </c>
      <c r="AA94" s="192"/>
      <c r="AB94" s="154"/>
      <c r="AC94" s="154"/>
      <c r="AD94" s="154"/>
      <c r="AE94" s="154"/>
      <c r="AF94" s="119"/>
      <c r="AG94" s="120"/>
      <c r="AH94" s="120"/>
      <c r="AI94" s="120"/>
      <c r="AJ94" s="121"/>
      <c r="AK94" s="155"/>
      <c r="AL94" s="155"/>
      <c r="AM94" s="155"/>
      <c r="AN94" s="155"/>
      <c r="AO94" s="155"/>
      <c r="AP94" s="155"/>
      <c r="AQ94" s="155"/>
      <c r="AR94" s="160"/>
      <c r="AS94" s="160"/>
      <c r="AT94" s="113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113"/>
      <c r="BG94" s="113"/>
      <c r="BH94" s="113"/>
      <c r="BI94" s="113"/>
      <c r="BJ94" s="113"/>
      <c r="BK94" s="113"/>
      <c r="BL94" s="113"/>
      <c r="BM94" s="113"/>
      <c r="BN94" s="113"/>
      <c r="BO94" s="113"/>
      <c r="BP94" s="113"/>
      <c r="BQ94" s="113"/>
    </row>
    <row r="95" spans="1:69" s="22" customFormat="1" ht="10.5" customHeight="1">
      <c r="A95" s="20"/>
      <c r="B95" s="214"/>
      <c r="C95" s="104"/>
      <c r="D95" s="104"/>
      <c r="E95" s="20"/>
      <c r="G95" s="130" t="s">
        <v>275</v>
      </c>
      <c r="H95" s="130"/>
      <c r="I95" s="130"/>
      <c r="J95" s="130"/>
      <c r="K95" s="114" t="s">
        <v>85</v>
      </c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92" t="s">
        <v>16</v>
      </c>
      <c r="AA95" s="192"/>
      <c r="AB95" s="154"/>
      <c r="AC95" s="154"/>
      <c r="AD95" s="154"/>
      <c r="AE95" s="154"/>
      <c r="AF95" s="119"/>
      <c r="AG95" s="120"/>
      <c r="AH95" s="120"/>
      <c r="AI95" s="120"/>
      <c r="AJ95" s="121"/>
      <c r="AK95" s="155"/>
      <c r="AL95" s="155"/>
      <c r="AM95" s="155"/>
      <c r="AN95" s="155"/>
      <c r="AO95" s="155"/>
      <c r="AP95" s="155"/>
      <c r="AQ95" s="155"/>
      <c r="AR95" s="160"/>
      <c r="AS95" s="160"/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3"/>
      <c r="BH95" s="113"/>
      <c r="BI95" s="113"/>
      <c r="BJ95" s="113"/>
      <c r="BK95" s="113"/>
      <c r="BL95" s="113"/>
      <c r="BM95" s="113"/>
      <c r="BN95" s="113"/>
      <c r="BO95" s="113"/>
      <c r="BP95" s="113"/>
      <c r="BQ95" s="113"/>
    </row>
    <row r="96" spans="1:69" s="22" customFormat="1" ht="10.5" customHeight="1">
      <c r="A96" s="20"/>
      <c r="B96" s="214"/>
      <c r="C96" s="104"/>
      <c r="D96" s="104"/>
      <c r="E96" s="20"/>
      <c r="G96" s="130" t="s">
        <v>276</v>
      </c>
      <c r="H96" s="130"/>
      <c r="I96" s="130"/>
      <c r="J96" s="130"/>
      <c r="K96" s="114" t="s">
        <v>87</v>
      </c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92" t="s">
        <v>16</v>
      </c>
      <c r="AA96" s="192"/>
      <c r="AB96" s="154"/>
      <c r="AC96" s="154"/>
      <c r="AD96" s="154"/>
      <c r="AE96" s="154"/>
      <c r="AF96" s="119"/>
      <c r="AG96" s="120"/>
      <c r="AH96" s="120"/>
      <c r="AI96" s="120"/>
      <c r="AJ96" s="121"/>
      <c r="AK96" s="155"/>
      <c r="AL96" s="155"/>
      <c r="AM96" s="155"/>
      <c r="AN96" s="155"/>
      <c r="AO96" s="155"/>
      <c r="AP96" s="155"/>
      <c r="AQ96" s="155"/>
      <c r="AR96" s="160"/>
      <c r="AS96" s="160"/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</row>
    <row r="97" spans="1:69" s="22" customFormat="1" ht="10.5" customHeight="1">
      <c r="A97" s="20"/>
      <c r="B97" s="214"/>
      <c r="C97" s="104"/>
      <c r="D97" s="104"/>
      <c r="E97" s="20"/>
      <c r="G97" s="130" t="s">
        <v>277</v>
      </c>
      <c r="H97" s="130"/>
      <c r="I97" s="130"/>
      <c r="J97" s="130"/>
      <c r="K97" s="114" t="s">
        <v>88</v>
      </c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92" t="s">
        <v>16</v>
      </c>
      <c r="AA97" s="192"/>
      <c r="AB97" s="154"/>
      <c r="AC97" s="154"/>
      <c r="AD97" s="154"/>
      <c r="AE97" s="154"/>
      <c r="AF97" s="119"/>
      <c r="AG97" s="120"/>
      <c r="AH97" s="120"/>
      <c r="AI97" s="120"/>
      <c r="AJ97" s="121"/>
      <c r="AK97" s="155"/>
      <c r="AL97" s="155"/>
      <c r="AM97" s="155"/>
      <c r="AN97" s="155"/>
      <c r="AO97" s="155"/>
      <c r="AP97" s="155"/>
      <c r="AQ97" s="155"/>
      <c r="AR97" s="160"/>
      <c r="AS97" s="160"/>
      <c r="AT97" s="113"/>
      <c r="AU97" s="113"/>
      <c r="AV97" s="113"/>
      <c r="AW97" s="113"/>
      <c r="AX97" s="113"/>
      <c r="AY97" s="113"/>
      <c r="AZ97" s="113"/>
      <c r="BA97" s="113"/>
      <c r="BB97" s="113"/>
      <c r="BC97" s="113"/>
      <c r="BD97" s="113"/>
      <c r="BE97" s="113"/>
      <c r="BF97" s="113"/>
      <c r="BG97" s="113"/>
      <c r="BH97" s="113"/>
      <c r="BI97" s="113"/>
      <c r="BJ97" s="113"/>
      <c r="BK97" s="113"/>
      <c r="BL97" s="113"/>
      <c r="BM97" s="113"/>
      <c r="BN97" s="113"/>
      <c r="BO97" s="113"/>
      <c r="BP97" s="113"/>
      <c r="BQ97" s="113"/>
    </row>
    <row r="98" spans="1:69" s="22" customFormat="1" ht="10.5" customHeight="1">
      <c r="A98" s="20"/>
      <c r="B98" s="214"/>
      <c r="C98" s="104"/>
      <c r="D98" s="104"/>
      <c r="E98" s="20"/>
      <c r="G98" s="130" t="s">
        <v>278</v>
      </c>
      <c r="H98" s="130"/>
      <c r="I98" s="130"/>
      <c r="J98" s="130"/>
      <c r="K98" s="114" t="s">
        <v>89</v>
      </c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92" t="s">
        <v>16</v>
      </c>
      <c r="AA98" s="192"/>
      <c r="AB98" s="154"/>
      <c r="AC98" s="154"/>
      <c r="AD98" s="154"/>
      <c r="AE98" s="154"/>
      <c r="AF98" s="119"/>
      <c r="AG98" s="120"/>
      <c r="AH98" s="120"/>
      <c r="AI98" s="120"/>
      <c r="AJ98" s="121"/>
      <c r="AK98" s="155"/>
      <c r="AL98" s="155"/>
      <c r="AM98" s="155"/>
      <c r="AN98" s="155"/>
      <c r="AO98" s="155"/>
      <c r="AP98" s="155"/>
      <c r="AQ98" s="155"/>
      <c r="AR98" s="160"/>
      <c r="AS98" s="160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3"/>
      <c r="BQ98" s="113"/>
    </row>
    <row r="99" spans="1:69" s="22" customFormat="1" ht="10.5" customHeight="1">
      <c r="A99" s="20"/>
      <c r="B99" s="7"/>
      <c r="C99" s="67"/>
      <c r="D99" s="7"/>
      <c r="E99" s="20"/>
      <c r="G99" s="130" t="s">
        <v>279</v>
      </c>
      <c r="H99" s="130"/>
      <c r="I99" s="130"/>
      <c r="J99" s="130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7"/>
      <c r="AA99" s="167"/>
      <c r="AB99" s="122"/>
      <c r="AC99" s="123"/>
      <c r="AD99" s="123"/>
      <c r="AE99" s="124"/>
      <c r="AF99" s="122"/>
      <c r="AG99" s="123"/>
      <c r="AH99" s="123"/>
      <c r="AI99" s="123"/>
      <c r="AJ99" s="124"/>
      <c r="AK99" s="155"/>
      <c r="AL99" s="155"/>
      <c r="AM99" s="155"/>
      <c r="AN99" s="155"/>
      <c r="AO99" s="155"/>
      <c r="AP99" s="155"/>
      <c r="AQ99" s="155"/>
      <c r="AR99" s="160"/>
      <c r="AS99" s="160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G99" s="113"/>
      <c r="BH99" s="113"/>
      <c r="BI99" s="113"/>
      <c r="BJ99" s="113"/>
      <c r="BK99" s="113"/>
      <c r="BL99" s="113"/>
      <c r="BM99" s="113"/>
      <c r="BN99" s="113"/>
      <c r="BO99" s="113"/>
      <c r="BP99" s="113"/>
      <c r="BQ99" s="113"/>
    </row>
    <row r="100" spans="1:69" s="22" customFormat="1" ht="10.5" customHeight="1">
      <c r="A100" s="20"/>
      <c r="B100" s="7"/>
      <c r="C100" s="7"/>
      <c r="D100" s="7"/>
      <c r="E100" s="20"/>
      <c r="G100" s="130" t="s">
        <v>280</v>
      </c>
      <c r="H100" s="130"/>
      <c r="I100" s="130"/>
      <c r="J100" s="130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7"/>
      <c r="AA100" s="167"/>
      <c r="AB100" s="122"/>
      <c r="AC100" s="123"/>
      <c r="AD100" s="123"/>
      <c r="AE100" s="124"/>
      <c r="AF100" s="154"/>
      <c r="AG100" s="154"/>
      <c r="AH100" s="154"/>
      <c r="AI100" s="154"/>
      <c r="AJ100" s="154"/>
      <c r="AK100" s="155"/>
      <c r="AL100" s="155"/>
      <c r="AM100" s="155"/>
      <c r="AN100" s="155"/>
      <c r="AO100" s="155"/>
      <c r="AP100" s="155"/>
      <c r="AQ100" s="155"/>
      <c r="AR100" s="160"/>
      <c r="AS100" s="160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13"/>
      <c r="BL100" s="113"/>
      <c r="BM100" s="113"/>
      <c r="BN100" s="113"/>
      <c r="BO100" s="113"/>
      <c r="BP100" s="113"/>
      <c r="BQ100" s="113"/>
    </row>
    <row r="101" spans="1:69" s="22" customFormat="1" ht="10.5" customHeight="1">
      <c r="A101" s="19"/>
      <c r="B101" s="66"/>
      <c r="C101" s="44" t="e">
        <f>C91+1</f>
        <v>#REF!</v>
      </c>
      <c r="D101" s="7" t="s">
        <v>371</v>
      </c>
      <c r="E101" s="20" t="s">
        <v>184</v>
      </c>
      <c r="G101" s="140" t="s">
        <v>96</v>
      </c>
      <c r="H101" s="140"/>
      <c r="I101" s="140"/>
      <c r="J101" s="140"/>
      <c r="K101" s="172" t="s">
        <v>97</v>
      </c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73"/>
      <c r="AI101" s="173"/>
      <c r="AJ101" s="173"/>
      <c r="AK101" s="165">
        <f>MAX(0.000000001,SUM(AK102:AQ110))</f>
        <v>9530.304</v>
      </c>
      <c r="AL101" s="165"/>
      <c r="AM101" s="165"/>
      <c r="AN101" s="165"/>
      <c r="AO101" s="165"/>
      <c r="AP101" s="165"/>
      <c r="AQ101" s="165"/>
      <c r="AR101" s="165">
        <f>ROUND(AK101/$AK$164,6)*100</f>
        <v>6.2106</v>
      </c>
      <c r="AS101" s="165"/>
      <c r="AT101" s="164" t="s">
        <v>98</v>
      </c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  <c r="BI101" s="164"/>
      <c r="BJ101" s="164"/>
      <c r="BK101" s="164"/>
      <c r="BL101" s="164"/>
      <c r="BM101" s="164"/>
      <c r="BN101" s="164"/>
      <c r="BO101" s="164"/>
      <c r="BP101" s="164"/>
      <c r="BQ101" s="164"/>
    </row>
    <row r="102" spans="1:69" s="22" customFormat="1" ht="10.5" customHeight="1">
      <c r="A102" s="20"/>
      <c r="B102" s="214"/>
      <c r="C102" s="104"/>
      <c r="D102" s="104"/>
      <c r="E102" s="20"/>
      <c r="G102" s="130" t="s">
        <v>281</v>
      </c>
      <c r="H102" s="130"/>
      <c r="I102" s="130"/>
      <c r="J102" s="130"/>
      <c r="K102" s="114" t="s">
        <v>99</v>
      </c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92" t="s">
        <v>16</v>
      </c>
      <c r="AA102" s="192"/>
      <c r="AB102" s="154"/>
      <c r="AC102" s="154"/>
      <c r="AD102" s="154"/>
      <c r="AE102" s="154"/>
      <c r="AF102" s="119"/>
      <c r="AG102" s="120"/>
      <c r="AH102" s="120"/>
      <c r="AI102" s="120"/>
      <c r="AJ102" s="121"/>
      <c r="AK102" s="155"/>
      <c r="AL102" s="155"/>
      <c r="AM102" s="155"/>
      <c r="AN102" s="155"/>
      <c r="AO102" s="155"/>
      <c r="AP102" s="155"/>
      <c r="AQ102" s="155"/>
      <c r="AR102" s="160"/>
      <c r="AS102" s="160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3"/>
      <c r="BQ102" s="113"/>
    </row>
    <row r="103" spans="1:69" s="22" customFormat="1" ht="10.5" customHeight="1">
      <c r="A103" s="20"/>
      <c r="B103" s="214"/>
      <c r="C103" s="104"/>
      <c r="D103" s="104"/>
      <c r="E103" s="20"/>
      <c r="G103" s="130" t="s">
        <v>282</v>
      </c>
      <c r="H103" s="130"/>
      <c r="I103" s="130"/>
      <c r="J103" s="130"/>
      <c r="K103" s="114" t="s">
        <v>100</v>
      </c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92" t="s">
        <v>16</v>
      </c>
      <c r="AA103" s="192"/>
      <c r="AB103" s="154">
        <v>220</v>
      </c>
      <c r="AC103" s="154"/>
      <c r="AD103" s="154"/>
      <c r="AE103" s="154"/>
      <c r="AF103" s="119">
        <v>22.68</v>
      </c>
      <c r="AG103" s="120"/>
      <c r="AH103" s="120"/>
      <c r="AI103" s="120"/>
      <c r="AJ103" s="121"/>
      <c r="AK103" s="155">
        <f>AB103*AF103</f>
        <v>4989.6</v>
      </c>
      <c r="AL103" s="155"/>
      <c r="AM103" s="155"/>
      <c r="AN103" s="155"/>
      <c r="AO103" s="155"/>
      <c r="AP103" s="155"/>
      <c r="AQ103" s="155"/>
      <c r="AR103" s="160">
        <f>ROUND(AK103/$AK$101,6)*100</f>
        <v>52.3551</v>
      </c>
      <c r="AS103" s="160"/>
      <c r="AT103" s="113" t="s">
        <v>381</v>
      </c>
      <c r="AU103" s="113"/>
      <c r="AV103" s="113"/>
      <c r="AW103" s="113"/>
      <c r="AX103" s="113"/>
      <c r="AY103" s="113"/>
      <c r="AZ103" s="113"/>
      <c r="BA103" s="113"/>
      <c r="BB103" s="113"/>
      <c r="BC103" s="113"/>
      <c r="BD103" s="113"/>
      <c r="BE103" s="113"/>
      <c r="BF103" s="113"/>
      <c r="BG103" s="113"/>
      <c r="BH103" s="113"/>
      <c r="BI103" s="113"/>
      <c r="BJ103" s="113"/>
      <c r="BK103" s="113"/>
      <c r="BL103" s="113"/>
      <c r="BM103" s="113"/>
      <c r="BN103" s="113"/>
      <c r="BO103" s="113"/>
      <c r="BP103" s="113"/>
      <c r="BQ103" s="113"/>
    </row>
    <row r="104" spans="1:69" s="22" customFormat="1" ht="10.5" customHeight="1">
      <c r="A104" s="20"/>
      <c r="B104" s="214"/>
      <c r="C104" s="104"/>
      <c r="D104" s="104"/>
      <c r="E104" s="20"/>
      <c r="G104" s="130" t="s">
        <v>283</v>
      </c>
      <c r="H104" s="130"/>
      <c r="I104" s="130"/>
      <c r="J104" s="130"/>
      <c r="K104" s="114" t="s">
        <v>101</v>
      </c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92" t="s">
        <v>16</v>
      </c>
      <c r="AA104" s="192"/>
      <c r="AB104" s="154">
        <v>156</v>
      </c>
      <c r="AC104" s="154"/>
      <c r="AD104" s="154"/>
      <c r="AE104" s="154"/>
      <c r="AF104" s="119">
        <v>28.42</v>
      </c>
      <c r="AG104" s="120"/>
      <c r="AH104" s="120"/>
      <c r="AI104" s="120"/>
      <c r="AJ104" s="121"/>
      <c r="AK104" s="155">
        <f>AB104*AF104</f>
        <v>4433.52</v>
      </c>
      <c r="AL104" s="155"/>
      <c r="AM104" s="155"/>
      <c r="AN104" s="155"/>
      <c r="AO104" s="155"/>
      <c r="AP104" s="155"/>
      <c r="AQ104" s="155"/>
      <c r="AR104" s="160">
        <f>ROUND(AK104/$AK$101,6)*100</f>
        <v>46.5202</v>
      </c>
      <c r="AS104" s="160"/>
      <c r="AT104" s="113" t="s">
        <v>381</v>
      </c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3"/>
      <c r="BH104" s="113"/>
      <c r="BI104" s="113"/>
      <c r="BJ104" s="113"/>
      <c r="BK104" s="113"/>
      <c r="BL104" s="113"/>
      <c r="BM104" s="113"/>
      <c r="BN104" s="113"/>
      <c r="BO104" s="113"/>
      <c r="BP104" s="113"/>
      <c r="BQ104" s="113"/>
    </row>
    <row r="105" spans="1:69" s="22" customFormat="1" ht="10.5" customHeight="1">
      <c r="A105" s="20"/>
      <c r="B105" s="214"/>
      <c r="C105" s="104"/>
      <c r="D105" s="104"/>
      <c r="E105" s="20"/>
      <c r="G105" s="130" t="s">
        <v>284</v>
      </c>
      <c r="H105" s="130"/>
      <c r="I105" s="130"/>
      <c r="J105" s="130"/>
      <c r="K105" s="114" t="s">
        <v>102</v>
      </c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92" t="s">
        <v>16</v>
      </c>
      <c r="AA105" s="192"/>
      <c r="AB105" s="154">
        <v>3.36</v>
      </c>
      <c r="AC105" s="154"/>
      <c r="AD105" s="154"/>
      <c r="AE105" s="154"/>
      <c r="AF105" s="119">
        <v>31.9</v>
      </c>
      <c r="AG105" s="120"/>
      <c r="AH105" s="120"/>
      <c r="AI105" s="120"/>
      <c r="AJ105" s="121"/>
      <c r="AK105" s="155">
        <f>AB105*AF105</f>
        <v>107.184</v>
      </c>
      <c r="AL105" s="155"/>
      <c r="AM105" s="155"/>
      <c r="AN105" s="155"/>
      <c r="AO105" s="155"/>
      <c r="AP105" s="155"/>
      <c r="AQ105" s="155"/>
      <c r="AR105" s="160">
        <f>ROUND(AK105/$AK$101,6)*100</f>
        <v>1.1247</v>
      </c>
      <c r="AS105" s="160"/>
      <c r="AT105" s="113" t="s">
        <v>442</v>
      </c>
      <c r="AU105" s="113"/>
      <c r="AV105" s="113"/>
      <c r="AW105" s="113"/>
      <c r="AX105" s="113"/>
      <c r="AY105" s="113"/>
      <c r="AZ105" s="113"/>
      <c r="BA105" s="113"/>
      <c r="BB105" s="113"/>
      <c r="BC105" s="113"/>
      <c r="BD105" s="113"/>
      <c r="BE105" s="113"/>
      <c r="BF105" s="113"/>
      <c r="BG105" s="113"/>
      <c r="BH105" s="113"/>
      <c r="BI105" s="113"/>
      <c r="BJ105" s="113"/>
      <c r="BK105" s="113"/>
      <c r="BL105" s="113"/>
      <c r="BM105" s="113"/>
      <c r="BN105" s="113"/>
      <c r="BO105" s="113"/>
      <c r="BP105" s="113"/>
      <c r="BQ105" s="113"/>
    </row>
    <row r="106" spans="1:69" s="22" customFormat="1" ht="10.5" customHeight="1">
      <c r="A106" s="20"/>
      <c r="B106" s="214"/>
      <c r="C106" s="104"/>
      <c r="D106" s="104"/>
      <c r="E106" s="20"/>
      <c r="G106" s="130" t="s">
        <v>285</v>
      </c>
      <c r="H106" s="130"/>
      <c r="I106" s="130"/>
      <c r="J106" s="130"/>
      <c r="K106" s="114" t="s">
        <v>103</v>
      </c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92" t="s">
        <v>16</v>
      </c>
      <c r="AA106" s="192"/>
      <c r="AB106" s="154"/>
      <c r="AC106" s="154"/>
      <c r="AD106" s="154"/>
      <c r="AE106" s="154"/>
      <c r="AF106" s="119"/>
      <c r="AG106" s="120"/>
      <c r="AH106" s="120"/>
      <c r="AI106" s="120"/>
      <c r="AJ106" s="121"/>
      <c r="AK106" s="155"/>
      <c r="AL106" s="155"/>
      <c r="AM106" s="155"/>
      <c r="AN106" s="155"/>
      <c r="AO106" s="155"/>
      <c r="AP106" s="155"/>
      <c r="AQ106" s="155"/>
      <c r="AR106" s="160"/>
      <c r="AS106" s="160"/>
      <c r="AT106" s="113"/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113"/>
      <c r="BH106" s="113"/>
      <c r="BI106" s="113"/>
      <c r="BJ106" s="113"/>
      <c r="BK106" s="113"/>
      <c r="BL106" s="113"/>
      <c r="BM106" s="113"/>
      <c r="BN106" s="113"/>
      <c r="BO106" s="113"/>
      <c r="BP106" s="113"/>
      <c r="BQ106" s="113"/>
    </row>
    <row r="107" spans="1:69" s="22" customFormat="1" ht="10.5" customHeight="1">
      <c r="A107" s="20"/>
      <c r="B107" s="214"/>
      <c r="C107" s="104"/>
      <c r="D107" s="104"/>
      <c r="E107" s="20"/>
      <c r="G107" s="130" t="s">
        <v>286</v>
      </c>
      <c r="H107" s="130"/>
      <c r="I107" s="130"/>
      <c r="J107" s="130"/>
      <c r="K107" s="114" t="s">
        <v>104</v>
      </c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92" t="s">
        <v>16</v>
      </c>
      <c r="AA107" s="192"/>
      <c r="AB107" s="154"/>
      <c r="AC107" s="154"/>
      <c r="AD107" s="154"/>
      <c r="AE107" s="154"/>
      <c r="AF107" s="119"/>
      <c r="AG107" s="120"/>
      <c r="AH107" s="120"/>
      <c r="AI107" s="120"/>
      <c r="AJ107" s="121"/>
      <c r="AK107" s="155"/>
      <c r="AL107" s="155"/>
      <c r="AM107" s="155"/>
      <c r="AN107" s="155"/>
      <c r="AO107" s="155"/>
      <c r="AP107" s="155"/>
      <c r="AQ107" s="155"/>
      <c r="AR107" s="160"/>
      <c r="AS107" s="160"/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/>
      <c r="BF107" s="113"/>
      <c r="BG107" s="113"/>
      <c r="BH107" s="113"/>
      <c r="BI107" s="113"/>
      <c r="BJ107" s="113"/>
      <c r="BK107" s="113"/>
      <c r="BL107" s="113"/>
      <c r="BM107" s="113"/>
      <c r="BN107" s="113"/>
      <c r="BO107" s="113"/>
      <c r="BP107" s="113"/>
      <c r="BQ107" s="113"/>
    </row>
    <row r="108" spans="1:69" s="22" customFormat="1" ht="10.5" customHeight="1">
      <c r="A108" s="20"/>
      <c r="B108" s="214"/>
      <c r="C108" s="104"/>
      <c r="D108" s="104"/>
      <c r="E108" s="20"/>
      <c r="G108" s="130" t="s">
        <v>287</v>
      </c>
      <c r="H108" s="130"/>
      <c r="I108" s="130"/>
      <c r="J108" s="130"/>
      <c r="K108" s="114" t="s">
        <v>105</v>
      </c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92" t="s">
        <v>16</v>
      </c>
      <c r="AA108" s="192"/>
      <c r="AB108" s="154"/>
      <c r="AC108" s="154"/>
      <c r="AD108" s="154"/>
      <c r="AE108" s="154"/>
      <c r="AF108" s="119"/>
      <c r="AG108" s="120"/>
      <c r="AH108" s="120"/>
      <c r="AI108" s="120"/>
      <c r="AJ108" s="121"/>
      <c r="AK108" s="155"/>
      <c r="AL108" s="155"/>
      <c r="AM108" s="155"/>
      <c r="AN108" s="155"/>
      <c r="AO108" s="155"/>
      <c r="AP108" s="155"/>
      <c r="AQ108" s="155"/>
      <c r="AR108" s="160"/>
      <c r="AS108" s="160"/>
      <c r="AT108" s="113"/>
      <c r="AU108" s="113"/>
      <c r="AV108" s="113"/>
      <c r="AW108" s="113"/>
      <c r="AX108" s="113"/>
      <c r="AY108" s="113"/>
      <c r="AZ108" s="113"/>
      <c r="BA108" s="113"/>
      <c r="BB108" s="113"/>
      <c r="BC108" s="113"/>
      <c r="BD108" s="113"/>
      <c r="BE108" s="113"/>
      <c r="BF108" s="113"/>
      <c r="BG108" s="113"/>
      <c r="BH108" s="113"/>
      <c r="BI108" s="113"/>
      <c r="BJ108" s="113"/>
      <c r="BK108" s="113"/>
      <c r="BL108" s="113"/>
      <c r="BM108" s="113"/>
      <c r="BN108" s="113"/>
      <c r="BO108" s="113"/>
      <c r="BP108" s="113"/>
      <c r="BQ108" s="113"/>
    </row>
    <row r="109" spans="1:69" s="22" customFormat="1" ht="10.5" customHeight="1">
      <c r="A109" s="20"/>
      <c r="B109" s="7"/>
      <c r="C109" s="7"/>
      <c r="D109" s="7"/>
      <c r="E109" s="20"/>
      <c r="G109" s="130" t="s">
        <v>288</v>
      </c>
      <c r="H109" s="130"/>
      <c r="I109" s="130"/>
      <c r="J109" s="130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7"/>
      <c r="AA109" s="167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5"/>
      <c r="AL109" s="155"/>
      <c r="AM109" s="155"/>
      <c r="AN109" s="155"/>
      <c r="AO109" s="155"/>
      <c r="AP109" s="155"/>
      <c r="AQ109" s="155"/>
      <c r="AR109" s="160"/>
      <c r="AS109" s="160"/>
      <c r="AT109" s="113"/>
      <c r="AU109" s="113"/>
      <c r="AV109" s="113"/>
      <c r="AW109" s="113"/>
      <c r="AX109" s="113"/>
      <c r="AY109" s="113"/>
      <c r="AZ109" s="113"/>
      <c r="BA109" s="113"/>
      <c r="BB109" s="113"/>
      <c r="BC109" s="113"/>
      <c r="BD109" s="113"/>
      <c r="BE109" s="113"/>
      <c r="BF109" s="113"/>
      <c r="BG109" s="113"/>
      <c r="BH109" s="113"/>
      <c r="BI109" s="113"/>
      <c r="BJ109" s="113"/>
      <c r="BK109" s="113"/>
      <c r="BL109" s="113"/>
      <c r="BM109" s="113"/>
      <c r="BN109" s="113"/>
      <c r="BO109" s="113"/>
      <c r="BP109" s="113"/>
      <c r="BQ109" s="113"/>
    </row>
    <row r="110" spans="1:69" s="22" customFormat="1" ht="10.5" customHeight="1">
      <c r="A110" s="20"/>
      <c r="B110" s="7"/>
      <c r="C110" s="7"/>
      <c r="D110" s="7"/>
      <c r="E110" s="20"/>
      <c r="G110" s="130" t="s">
        <v>289</v>
      </c>
      <c r="H110" s="130"/>
      <c r="I110" s="130"/>
      <c r="J110" s="130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7"/>
      <c r="AA110" s="167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5"/>
      <c r="AL110" s="155"/>
      <c r="AM110" s="155"/>
      <c r="AN110" s="155"/>
      <c r="AO110" s="155"/>
      <c r="AP110" s="155"/>
      <c r="AQ110" s="155"/>
      <c r="AR110" s="160"/>
      <c r="AS110" s="160"/>
      <c r="AT110" s="113"/>
      <c r="AU110" s="113"/>
      <c r="AV110" s="113"/>
      <c r="AW110" s="113"/>
      <c r="AX110" s="113"/>
      <c r="AY110" s="113"/>
      <c r="AZ110" s="113"/>
      <c r="BA110" s="113"/>
      <c r="BB110" s="113"/>
      <c r="BC110" s="113"/>
      <c r="BD110" s="113"/>
      <c r="BE110" s="113"/>
      <c r="BF110" s="113"/>
      <c r="BG110" s="113"/>
      <c r="BH110" s="113"/>
      <c r="BI110" s="113"/>
      <c r="BJ110" s="113"/>
      <c r="BK110" s="113"/>
      <c r="BL110" s="113"/>
      <c r="BM110" s="113"/>
      <c r="BN110" s="113"/>
      <c r="BO110" s="113"/>
      <c r="BP110" s="113"/>
      <c r="BQ110" s="113"/>
    </row>
    <row r="111" spans="1:69" s="22" customFormat="1" ht="10.5" customHeight="1">
      <c r="A111" s="19"/>
      <c r="B111" s="7"/>
      <c r="C111" s="44" t="e">
        <f>C101+1</f>
        <v>#REF!</v>
      </c>
      <c r="D111" s="7" t="s">
        <v>371</v>
      </c>
      <c r="E111" s="20" t="s">
        <v>184</v>
      </c>
      <c r="G111" s="140" t="s">
        <v>290</v>
      </c>
      <c r="H111" s="140"/>
      <c r="I111" s="140"/>
      <c r="J111" s="140"/>
      <c r="K111" s="172" t="s">
        <v>106</v>
      </c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3"/>
      <c r="AG111" s="173"/>
      <c r="AH111" s="173"/>
      <c r="AI111" s="173"/>
      <c r="AJ111" s="173"/>
      <c r="AK111" s="165">
        <f>MAX(0.000000001,SUM(AK112:AQ121))</f>
        <v>14290.9485</v>
      </c>
      <c r="AL111" s="165"/>
      <c r="AM111" s="165"/>
      <c r="AN111" s="165"/>
      <c r="AO111" s="165"/>
      <c r="AP111" s="165"/>
      <c r="AQ111" s="165"/>
      <c r="AR111" s="165">
        <f>ROUND(AK111/$AK$164,6)*100</f>
        <v>9.3129</v>
      </c>
      <c r="AS111" s="165"/>
      <c r="AT111" s="164" t="s">
        <v>107</v>
      </c>
      <c r="AU111" s="164"/>
      <c r="AV111" s="164"/>
      <c r="AW111" s="164"/>
      <c r="AX111" s="164"/>
      <c r="AY111" s="164"/>
      <c r="AZ111" s="164"/>
      <c r="BA111" s="164"/>
      <c r="BB111" s="164"/>
      <c r="BC111" s="164"/>
      <c r="BD111" s="164"/>
      <c r="BE111" s="164"/>
      <c r="BF111" s="164"/>
      <c r="BG111" s="164"/>
      <c r="BH111" s="164"/>
      <c r="BI111" s="164"/>
      <c r="BJ111" s="164"/>
      <c r="BK111" s="164"/>
      <c r="BL111" s="164"/>
      <c r="BM111" s="164"/>
      <c r="BN111" s="164"/>
      <c r="BO111" s="164"/>
      <c r="BP111" s="164"/>
      <c r="BQ111" s="164"/>
    </row>
    <row r="112" spans="1:69" s="22" customFormat="1" ht="10.5" customHeight="1">
      <c r="A112" s="20"/>
      <c r="B112" s="214"/>
      <c r="C112" s="104"/>
      <c r="D112" s="104"/>
      <c r="E112" s="20"/>
      <c r="G112" s="130" t="s">
        <v>291</v>
      </c>
      <c r="H112" s="130"/>
      <c r="I112" s="130"/>
      <c r="J112" s="130"/>
      <c r="K112" s="114" t="s">
        <v>108</v>
      </c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92" t="s">
        <v>16</v>
      </c>
      <c r="AA112" s="192"/>
      <c r="AB112" s="154">
        <v>80.37</v>
      </c>
      <c r="AC112" s="154"/>
      <c r="AD112" s="154"/>
      <c r="AE112" s="154"/>
      <c r="AF112" s="119">
        <v>55.6</v>
      </c>
      <c r="AG112" s="120"/>
      <c r="AH112" s="120"/>
      <c r="AI112" s="120"/>
      <c r="AJ112" s="121"/>
      <c r="AK112" s="155">
        <f>AB112*AF112</f>
        <v>4468.572</v>
      </c>
      <c r="AL112" s="155"/>
      <c r="AM112" s="155"/>
      <c r="AN112" s="155"/>
      <c r="AO112" s="155"/>
      <c r="AP112" s="155"/>
      <c r="AQ112" s="155"/>
      <c r="AR112" s="160">
        <f>ROUND(AK112/$AK$111,6)*100</f>
        <v>31.2685</v>
      </c>
      <c r="AS112" s="160"/>
      <c r="AT112" s="113" t="s">
        <v>382</v>
      </c>
      <c r="AU112" s="113"/>
      <c r="AV112" s="113"/>
      <c r="AW112" s="113"/>
      <c r="AX112" s="113"/>
      <c r="AY112" s="113"/>
      <c r="AZ112" s="113"/>
      <c r="BA112" s="113"/>
      <c r="BB112" s="113"/>
      <c r="BC112" s="113"/>
      <c r="BD112" s="113"/>
      <c r="BE112" s="113"/>
      <c r="BF112" s="113"/>
      <c r="BG112" s="113"/>
      <c r="BH112" s="113"/>
      <c r="BI112" s="113"/>
      <c r="BJ112" s="113"/>
      <c r="BK112" s="113"/>
      <c r="BL112" s="113"/>
      <c r="BM112" s="113"/>
      <c r="BN112" s="113"/>
      <c r="BO112" s="113"/>
      <c r="BP112" s="113"/>
      <c r="BQ112" s="113"/>
    </row>
    <row r="113" spans="1:69" s="22" customFormat="1" ht="10.5" customHeight="1">
      <c r="A113" s="20"/>
      <c r="B113" s="214"/>
      <c r="C113" s="104"/>
      <c r="D113" s="104"/>
      <c r="E113" s="20"/>
      <c r="G113" s="130" t="s">
        <v>292</v>
      </c>
      <c r="H113" s="130"/>
      <c r="I113" s="130"/>
      <c r="J113" s="130"/>
      <c r="K113" s="114" t="s">
        <v>87</v>
      </c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92" t="s">
        <v>16</v>
      </c>
      <c r="AA113" s="192"/>
      <c r="AB113" s="154">
        <v>80.37</v>
      </c>
      <c r="AC113" s="154"/>
      <c r="AD113" s="154"/>
      <c r="AE113" s="154"/>
      <c r="AF113" s="119">
        <v>97.85</v>
      </c>
      <c r="AG113" s="120"/>
      <c r="AH113" s="120"/>
      <c r="AI113" s="120"/>
      <c r="AJ113" s="121"/>
      <c r="AK113" s="155">
        <f>AB113*AF113</f>
        <v>7864.2045</v>
      </c>
      <c r="AL113" s="155"/>
      <c r="AM113" s="155"/>
      <c r="AN113" s="155"/>
      <c r="AO113" s="155"/>
      <c r="AP113" s="155"/>
      <c r="AQ113" s="155"/>
      <c r="AR113" s="160">
        <f>ROUND(AK113/$AK$111,6)*100</f>
        <v>55.029300000000006</v>
      </c>
      <c r="AS113" s="160"/>
      <c r="AT113" s="113" t="s">
        <v>398</v>
      </c>
      <c r="AU113" s="113"/>
      <c r="AV113" s="113"/>
      <c r="AW113" s="113"/>
      <c r="AX113" s="113"/>
      <c r="AY113" s="113"/>
      <c r="AZ113" s="113"/>
      <c r="BA113" s="113"/>
      <c r="BB113" s="113"/>
      <c r="BC113" s="113"/>
      <c r="BD113" s="113"/>
      <c r="BE113" s="113"/>
      <c r="BF113" s="113"/>
      <c r="BG113" s="113"/>
      <c r="BH113" s="113"/>
      <c r="BI113" s="113"/>
      <c r="BJ113" s="113"/>
      <c r="BK113" s="113"/>
      <c r="BL113" s="113"/>
      <c r="BM113" s="113"/>
      <c r="BN113" s="113"/>
      <c r="BO113" s="113"/>
      <c r="BP113" s="113"/>
      <c r="BQ113" s="113"/>
    </row>
    <row r="114" spans="1:69" s="22" customFormat="1" ht="10.5" customHeight="1">
      <c r="A114" s="20"/>
      <c r="B114" s="214"/>
      <c r="C114" s="104"/>
      <c r="D114" s="104"/>
      <c r="E114" s="20"/>
      <c r="G114" s="130" t="s">
        <v>293</v>
      </c>
      <c r="H114" s="130"/>
      <c r="I114" s="130"/>
      <c r="J114" s="130"/>
      <c r="K114" s="114" t="s">
        <v>109</v>
      </c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92" t="s">
        <v>16</v>
      </c>
      <c r="AA114" s="192"/>
      <c r="AB114" s="154"/>
      <c r="AC114" s="154"/>
      <c r="AD114" s="154"/>
      <c r="AE114" s="154"/>
      <c r="AF114" s="119"/>
      <c r="AG114" s="120"/>
      <c r="AH114" s="120"/>
      <c r="AI114" s="120"/>
      <c r="AJ114" s="121"/>
      <c r="AK114" s="155"/>
      <c r="AL114" s="155"/>
      <c r="AM114" s="155"/>
      <c r="AN114" s="155"/>
      <c r="AO114" s="155"/>
      <c r="AP114" s="155"/>
      <c r="AQ114" s="155"/>
      <c r="AR114" s="160"/>
      <c r="AS114" s="160"/>
      <c r="AT114" s="113" t="s">
        <v>399</v>
      </c>
      <c r="AU114" s="113"/>
      <c r="AV114" s="113"/>
      <c r="AW114" s="113"/>
      <c r="AX114" s="113"/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13"/>
      <c r="BK114" s="113"/>
      <c r="BL114" s="113"/>
      <c r="BM114" s="113"/>
      <c r="BN114" s="113"/>
      <c r="BO114" s="113"/>
      <c r="BP114" s="113"/>
      <c r="BQ114" s="113"/>
    </row>
    <row r="115" spans="1:69" s="22" customFormat="1" ht="10.5" customHeight="1">
      <c r="A115" s="20"/>
      <c r="B115" s="214"/>
      <c r="C115" s="104"/>
      <c r="D115" s="104"/>
      <c r="E115" s="20"/>
      <c r="G115" s="130" t="s">
        <v>294</v>
      </c>
      <c r="H115" s="130"/>
      <c r="I115" s="130"/>
      <c r="J115" s="130"/>
      <c r="K115" s="114" t="s">
        <v>110</v>
      </c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92" t="s">
        <v>16</v>
      </c>
      <c r="AA115" s="192"/>
      <c r="AB115" s="154">
        <v>22.04</v>
      </c>
      <c r="AC115" s="154"/>
      <c r="AD115" s="154"/>
      <c r="AE115" s="154"/>
      <c r="AF115" s="119">
        <v>39.3</v>
      </c>
      <c r="AG115" s="120"/>
      <c r="AH115" s="120"/>
      <c r="AI115" s="120"/>
      <c r="AJ115" s="121"/>
      <c r="AK115" s="155">
        <f>AB115*AF115</f>
        <v>866.1719999999999</v>
      </c>
      <c r="AL115" s="155"/>
      <c r="AM115" s="155"/>
      <c r="AN115" s="155"/>
      <c r="AO115" s="155"/>
      <c r="AP115" s="155"/>
      <c r="AQ115" s="155"/>
      <c r="AR115" s="160">
        <f>ROUND(AK115/$AK$111,6)*100</f>
        <v>6.061</v>
      </c>
      <c r="AS115" s="160"/>
      <c r="AT115" s="113" t="s">
        <v>447</v>
      </c>
      <c r="AU115" s="113"/>
      <c r="AV115" s="113"/>
      <c r="AW115" s="113"/>
      <c r="AX115" s="113"/>
      <c r="AY115" s="113"/>
      <c r="AZ115" s="113"/>
      <c r="BA115" s="113"/>
      <c r="BB115" s="113"/>
      <c r="BC115" s="113"/>
      <c r="BD115" s="113"/>
      <c r="BE115" s="113"/>
      <c r="BF115" s="113"/>
      <c r="BG115" s="113"/>
      <c r="BH115" s="113"/>
      <c r="BI115" s="113"/>
      <c r="BJ115" s="113"/>
      <c r="BK115" s="113"/>
      <c r="BL115" s="113"/>
      <c r="BM115" s="113"/>
      <c r="BN115" s="113"/>
      <c r="BO115" s="113"/>
      <c r="BP115" s="113"/>
      <c r="BQ115" s="113"/>
    </row>
    <row r="116" spans="1:69" s="22" customFormat="1" ht="10.5" customHeight="1">
      <c r="A116" s="20"/>
      <c r="B116" s="214"/>
      <c r="C116" s="104"/>
      <c r="D116" s="104"/>
      <c r="E116" s="20"/>
      <c r="G116" s="130" t="s">
        <v>295</v>
      </c>
      <c r="H116" s="130"/>
      <c r="I116" s="130"/>
      <c r="J116" s="130"/>
      <c r="K116" s="114" t="s">
        <v>113</v>
      </c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92" t="s">
        <v>16</v>
      </c>
      <c r="AA116" s="192"/>
      <c r="AB116" s="154">
        <v>39</v>
      </c>
      <c r="AC116" s="154"/>
      <c r="AD116" s="154"/>
      <c r="AE116" s="154"/>
      <c r="AF116" s="119">
        <v>28</v>
      </c>
      <c r="AG116" s="120"/>
      <c r="AH116" s="120"/>
      <c r="AI116" s="120"/>
      <c r="AJ116" s="121"/>
      <c r="AK116" s="155">
        <f>AB116*AF116</f>
        <v>1092</v>
      </c>
      <c r="AL116" s="155"/>
      <c r="AM116" s="155"/>
      <c r="AN116" s="155"/>
      <c r="AO116" s="155"/>
      <c r="AP116" s="155"/>
      <c r="AQ116" s="155"/>
      <c r="AR116" s="160">
        <f>ROUND(AK116/$AK$111,6)*100</f>
        <v>7.6411999999999995</v>
      </c>
      <c r="AS116" s="160"/>
      <c r="AT116" s="113" t="s">
        <v>425</v>
      </c>
      <c r="AU116" s="113"/>
      <c r="AV116" s="113"/>
      <c r="AW116" s="113"/>
      <c r="AX116" s="113"/>
      <c r="AY116" s="113"/>
      <c r="AZ116" s="113"/>
      <c r="BA116" s="113"/>
      <c r="BB116" s="113"/>
      <c r="BC116" s="113"/>
      <c r="BD116" s="113"/>
      <c r="BE116" s="113"/>
      <c r="BF116" s="113"/>
      <c r="BG116" s="113"/>
      <c r="BH116" s="113"/>
      <c r="BI116" s="113"/>
      <c r="BJ116" s="113"/>
      <c r="BK116" s="113"/>
      <c r="BL116" s="113"/>
      <c r="BM116" s="113"/>
      <c r="BN116" s="113"/>
      <c r="BO116" s="113"/>
      <c r="BP116" s="113"/>
      <c r="BQ116" s="113"/>
    </row>
    <row r="117" spans="1:69" s="22" customFormat="1" ht="10.5" customHeight="1">
      <c r="A117" s="20"/>
      <c r="B117" s="214"/>
      <c r="C117" s="104"/>
      <c r="D117" s="104"/>
      <c r="E117" s="20"/>
      <c r="G117" s="130" t="s">
        <v>296</v>
      </c>
      <c r="H117" s="130"/>
      <c r="I117" s="130"/>
      <c r="J117" s="130"/>
      <c r="K117" s="114" t="s">
        <v>111</v>
      </c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92" t="s">
        <v>16</v>
      </c>
      <c r="AA117" s="192"/>
      <c r="AB117" s="154"/>
      <c r="AC117" s="154"/>
      <c r="AD117" s="154"/>
      <c r="AE117" s="154"/>
      <c r="AF117" s="119"/>
      <c r="AG117" s="120"/>
      <c r="AH117" s="120"/>
      <c r="AI117" s="120"/>
      <c r="AJ117" s="121"/>
      <c r="AK117" s="155"/>
      <c r="AL117" s="155"/>
      <c r="AM117" s="155"/>
      <c r="AN117" s="155"/>
      <c r="AO117" s="155"/>
      <c r="AP117" s="155"/>
      <c r="AQ117" s="155"/>
      <c r="AR117" s="160"/>
      <c r="AS117" s="160"/>
      <c r="AT117" s="113"/>
      <c r="AU117" s="113"/>
      <c r="AV117" s="113"/>
      <c r="AW117" s="113"/>
      <c r="AX117" s="113"/>
      <c r="AY117" s="113"/>
      <c r="AZ117" s="113"/>
      <c r="BA117" s="113"/>
      <c r="BB117" s="113"/>
      <c r="BC117" s="113"/>
      <c r="BD117" s="113"/>
      <c r="BE117" s="113"/>
      <c r="BF117" s="113"/>
      <c r="BG117" s="113"/>
      <c r="BH117" s="113"/>
      <c r="BI117" s="113"/>
      <c r="BJ117" s="113"/>
      <c r="BK117" s="113"/>
      <c r="BL117" s="113"/>
      <c r="BM117" s="113"/>
      <c r="BN117" s="113"/>
      <c r="BO117" s="113"/>
      <c r="BP117" s="113"/>
      <c r="BQ117" s="113"/>
    </row>
    <row r="118" spans="1:69" s="22" customFormat="1" ht="10.5" customHeight="1">
      <c r="A118" s="20"/>
      <c r="B118" s="214"/>
      <c r="C118" s="104"/>
      <c r="D118" s="104"/>
      <c r="E118" s="20"/>
      <c r="G118" s="130" t="s">
        <v>297</v>
      </c>
      <c r="H118" s="130"/>
      <c r="I118" s="130"/>
      <c r="J118" s="130"/>
      <c r="K118" s="114" t="s">
        <v>112</v>
      </c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92" t="s">
        <v>16</v>
      </c>
      <c r="AA118" s="192"/>
      <c r="AB118" s="154"/>
      <c r="AC118" s="154"/>
      <c r="AD118" s="154"/>
      <c r="AE118" s="154"/>
      <c r="AF118" s="119"/>
      <c r="AG118" s="120"/>
      <c r="AH118" s="120"/>
      <c r="AI118" s="120"/>
      <c r="AJ118" s="121"/>
      <c r="AK118" s="155"/>
      <c r="AL118" s="155"/>
      <c r="AM118" s="155"/>
      <c r="AN118" s="155"/>
      <c r="AO118" s="155"/>
      <c r="AP118" s="155"/>
      <c r="AQ118" s="155"/>
      <c r="AR118" s="160"/>
      <c r="AS118" s="160"/>
      <c r="AT118" s="113"/>
      <c r="AU118" s="113"/>
      <c r="AV118" s="113"/>
      <c r="AW118" s="113"/>
      <c r="AX118" s="113"/>
      <c r="AY118" s="113"/>
      <c r="AZ118" s="113"/>
      <c r="BA118" s="113"/>
      <c r="BB118" s="113"/>
      <c r="BC118" s="113"/>
      <c r="BD118" s="113"/>
      <c r="BE118" s="113"/>
      <c r="BF118" s="113"/>
      <c r="BG118" s="113"/>
      <c r="BH118" s="113"/>
      <c r="BI118" s="113"/>
      <c r="BJ118" s="113"/>
      <c r="BK118" s="113"/>
      <c r="BL118" s="113"/>
      <c r="BM118" s="113"/>
      <c r="BN118" s="113"/>
      <c r="BO118" s="113"/>
      <c r="BP118" s="113"/>
      <c r="BQ118" s="113"/>
    </row>
    <row r="119" spans="1:69" s="22" customFormat="1" ht="10.5" customHeight="1">
      <c r="A119" s="20"/>
      <c r="B119" s="214"/>
      <c r="C119" s="104"/>
      <c r="D119" s="104"/>
      <c r="E119" s="20"/>
      <c r="G119" s="130" t="s">
        <v>298</v>
      </c>
      <c r="H119" s="130"/>
      <c r="I119" s="130"/>
      <c r="J119" s="130"/>
      <c r="K119" s="114" t="s">
        <v>89</v>
      </c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92" t="s">
        <v>16</v>
      </c>
      <c r="AA119" s="192"/>
      <c r="AB119" s="154"/>
      <c r="AC119" s="154"/>
      <c r="AD119" s="154"/>
      <c r="AE119" s="154"/>
      <c r="AF119" s="119"/>
      <c r="AG119" s="120"/>
      <c r="AH119" s="120"/>
      <c r="AI119" s="120"/>
      <c r="AJ119" s="121"/>
      <c r="AK119" s="155"/>
      <c r="AL119" s="155"/>
      <c r="AM119" s="155"/>
      <c r="AN119" s="155"/>
      <c r="AO119" s="155"/>
      <c r="AP119" s="155"/>
      <c r="AQ119" s="155"/>
      <c r="AR119" s="160"/>
      <c r="AS119" s="160"/>
      <c r="AT119" s="113"/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3"/>
      <c r="BL119" s="113"/>
      <c r="BM119" s="113"/>
      <c r="BN119" s="113"/>
      <c r="BO119" s="113"/>
      <c r="BP119" s="113"/>
      <c r="BQ119" s="113"/>
    </row>
    <row r="120" spans="1:69" s="22" customFormat="1" ht="10.5" customHeight="1" hidden="1">
      <c r="A120" s="20"/>
      <c r="B120" s="7"/>
      <c r="C120" s="7"/>
      <c r="D120" s="7"/>
      <c r="E120" s="20"/>
      <c r="G120" s="130" t="s">
        <v>299</v>
      </c>
      <c r="H120" s="130"/>
      <c r="I120" s="130"/>
      <c r="J120" s="130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7" t="s">
        <v>383</v>
      </c>
      <c r="AA120" s="167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5"/>
      <c r="AL120" s="155"/>
      <c r="AM120" s="155"/>
      <c r="AN120" s="155"/>
      <c r="AO120" s="155"/>
      <c r="AP120" s="155"/>
      <c r="AQ120" s="155"/>
      <c r="AR120" s="160"/>
      <c r="AS120" s="160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/>
      <c r="BF120" s="113"/>
      <c r="BG120" s="113"/>
      <c r="BH120" s="113"/>
      <c r="BI120" s="113"/>
      <c r="BJ120" s="113"/>
      <c r="BK120" s="113"/>
      <c r="BL120" s="113"/>
      <c r="BM120" s="113"/>
      <c r="BN120" s="113"/>
      <c r="BO120" s="113"/>
      <c r="BP120" s="113"/>
      <c r="BQ120" s="113"/>
    </row>
    <row r="121" spans="1:69" s="22" customFormat="1" ht="17.25" customHeight="1" hidden="1">
      <c r="A121" s="20"/>
      <c r="B121" s="7"/>
      <c r="C121" s="7"/>
      <c r="D121" s="7"/>
      <c r="E121" s="20"/>
      <c r="G121" s="110" t="s">
        <v>300</v>
      </c>
      <c r="H121" s="111"/>
      <c r="I121" s="111"/>
      <c r="J121" s="112"/>
      <c r="K121" s="125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7"/>
      <c r="Z121" s="202"/>
      <c r="AA121" s="203"/>
      <c r="AB121" s="122"/>
      <c r="AC121" s="123"/>
      <c r="AD121" s="123"/>
      <c r="AE121" s="124"/>
      <c r="AF121" s="119"/>
      <c r="AG121" s="120"/>
      <c r="AH121" s="120"/>
      <c r="AI121" s="120"/>
      <c r="AJ121" s="121"/>
      <c r="AK121" s="204"/>
      <c r="AL121" s="205"/>
      <c r="AM121" s="205"/>
      <c r="AN121" s="205"/>
      <c r="AO121" s="205"/>
      <c r="AP121" s="205"/>
      <c r="AQ121" s="206"/>
      <c r="AR121" s="108"/>
      <c r="AS121" s="109"/>
      <c r="AT121" s="105"/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106"/>
      <c r="BG121" s="106"/>
      <c r="BH121" s="106"/>
      <c r="BI121" s="106"/>
      <c r="BJ121" s="106"/>
      <c r="BK121" s="106"/>
      <c r="BL121" s="106"/>
      <c r="BM121" s="106"/>
      <c r="BN121" s="106"/>
      <c r="BO121" s="106"/>
      <c r="BP121" s="106"/>
      <c r="BQ121" s="107"/>
    </row>
    <row r="122" spans="1:65" s="22" customFormat="1" ht="10.5" customHeight="1" hidden="1">
      <c r="A122" s="19"/>
      <c r="B122" s="7"/>
      <c r="C122" s="44" t="e">
        <f>C111+1</f>
        <v>#REF!</v>
      </c>
      <c r="D122" s="7" t="s">
        <v>371</v>
      </c>
      <c r="E122" s="20" t="s">
        <v>184</v>
      </c>
      <c r="G122" s="279"/>
      <c r="H122" s="280"/>
      <c r="I122" s="280"/>
      <c r="J122" s="280"/>
      <c r="K122" s="280"/>
      <c r="L122" s="280"/>
      <c r="M122" s="280"/>
      <c r="N122" s="280"/>
      <c r="O122" s="280"/>
      <c r="P122" s="280"/>
      <c r="Q122" s="280"/>
      <c r="R122" s="280"/>
      <c r="S122" s="280"/>
      <c r="T122" s="280"/>
      <c r="U122" s="280"/>
      <c r="V122" s="280"/>
      <c r="W122" s="280"/>
      <c r="X122" s="280"/>
      <c r="Y122" s="280"/>
      <c r="Z122" s="280"/>
      <c r="AA122" s="280"/>
      <c r="AB122" s="280"/>
      <c r="AC122" s="280"/>
      <c r="AD122" s="280"/>
      <c r="AE122" s="280"/>
      <c r="AF122" s="281"/>
      <c r="AG122" s="207">
        <f>MAX(0.000000001,SUM(AK123:AQ126))</f>
        <v>1E-09</v>
      </c>
      <c r="AH122" s="208"/>
      <c r="AI122" s="208"/>
      <c r="AJ122" s="208"/>
      <c r="AK122" s="208"/>
      <c r="AL122" s="208"/>
      <c r="AM122" s="209"/>
      <c r="AN122" s="207">
        <f>ROUND(AG122/$AK$164,6)*100</f>
        <v>0</v>
      </c>
      <c r="AO122" s="209"/>
      <c r="AP122" s="210" t="s">
        <v>2</v>
      </c>
      <c r="AQ122" s="211"/>
      <c r="AR122" s="211"/>
      <c r="AS122" s="211"/>
      <c r="AT122" s="211"/>
      <c r="AU122" s="211"/>
      <c r="AV122" s="211"/>
      <c r="AW122" s="211"/>
      <c r="AX122" s="211"/>
      <c r="AY122" s="211"/>
      <c r="AZ122" s="211"/>
      <c r="BA122" s="211"/>
      <c r="BB122" s="211"/>
      <c r="BC122" s="211"/>
      <c r="BD122" s="211"/>
      <c r="BE122" s="211"/>
      <c r="BF122" s="211"/>
      <c r="BG122" s="211"/>
      <c r="BH122" s="211"/>
      <c r="BI122" s="211"/>
      <c r="BJ122" s="211"/>
      <c r="BK122" s="211"/>
      <c r="BL122" s="211"/>
      <c r="BM122" s="212"/>
    </row>
    <row r="123" spans="1:69" s="22" customFormat="1" ht="10.5" customHeight="1" hidden="1">
      <c r="A123" s="20"/>
      <c r="B123" s="214"/>
      <c r="C123" s="104"/>
      <c r="D123" s="104"/>
      <c r="E123" s="20"/>
      <c r="G123" s="110" t="s">
        <v>301</v>
      </c>
      <c r="H123" s="111"/>
      <c r="I123" s="111"/>
      <c r="J123" s="112"/>
      <c r="K123" s="116" t="s">
        <v>114</v>
      </c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8"/>
      <c r="Z123" s="337" t="s">
        <v>60</v>
      </c>
      <c r="AA123" s="338"/>
      <c r="AB123" s="122"/>
      <c r="AC123" s="123"/>
      <c r="AD123" s="123"/>
      <c r="AE123" s="124"/>
      <c r="AF123" s="119"/>
      <c r="AG123" s="120"/>
      <c r="AH123" s="120"/>
      <c r="AI123" s="120"/>
      <c r="AJ123" s="121"/>
      <c r="AK123" s="204"/>
      <c r="AL123" s="205"/>
      <c r="AM123" s="205"/>
      <c r="AN123" s="205"/>
      <c r="AO123" s="205"/>
      <c r="AP123" s="205"/>
      <c r="AQ123" s="206"/>
      <c r="AR123" s="108"/>
      <c r="AS123" s="109"/>
      <c r="AT123" s="105"/>
      <c r="AU123" s="106"/>
      <c r="AV123" s="106"/>
      <c r="AW123" s="106"/>
      <c r="AX123" s="106"/>
      <c r="AY123" s="106"/>
      <c r="AZ123" s="106"/>
      <c r="BA123" s="106"/>
      <c r="BB123" s="106"/>
      <c r="BC123" s="106"/>
      <c r="BD123" s="106"/>
      <c r="BE123" s="106"/>
      <c r="BF123" s="106"/>
      <c r="BG123" s="106"/>
      <c r="BH123" s="106"/>
      <c r="BI123" s="106"/>
      <c r="BJ123" s="106"/>
      <c r="BK123" s="106"/>
      <c r="BL123" s="106"/>
      <c r="BM123" s="106"/>
      <c r="BN123" s="106"/>
      <c r="BO123" s="106"/>
      <c r="BP123" s="106"/>
      <c r="BQ123" s="107"/>
    </row>
    <row r="124" spans="1:69" s="22" customFormat="1" ht="10.5" customHeight="1" hidden="1">
      <c r="A124" s="20"/>
      <c r="B124" s="214"/>
      <c r="C124" s="104"/>
      <c r="D124" s="104"/>
      <c r="E124" s="20"/>
      <c r="G124" s="110" t="s">
        <v>302</v>
      </c>
      <c r="H124" s="111"/>
      <c r="I124" s="111"/>
      <c r="J124" s="112"/>
      <c r="K124" s="116" t="s">
        <v>115</v>
      </c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8"/>
      <c r="Z124" s="337" t="s">
        <v>60</v>
      </c>
      <c r="AA124" s="338"/>
      <c r="AB124" s="122"/>
      <c r="AC124" s="123"/>
      <c r="AD124" s="123"/>
      <c r="AE124" s="124"/>
      <c r="AF124" s="119"/>
      <c r="AG124" s="120"/>
      <c r="AH124" s="120"/>
      <c r="AI124" s="120"/>
      <c r="AJ124" s="121"/>
      <c r="AK124" s="204"/>
      <c r="AL124" s="205"/>
      <c r="AM124" s="205"/>
      <c r="AN124" s="205"/>
      <c r="AO124" s="205"/>
      <c r="AP124" s="205"/>
      <c r="AQ124" s="206"/>
      <c r="AR124" s="108"/>
      <c r="AS124" s="109"/>
      <c r="AT124" s="105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6"/>
      <c r="BQ124" s="107"/>
    </row>
    <row r="125" spans="1:69" s="22" customFormat="1" ht="10.5" customHeight="1" hidden="1">
      <c r="A125" s="20"/>
      <c r="B125" s="7"/>
      <c r="C125" s="7"/>
      <c r="D125" s="7"/>
      <c r="E125" s="20"/>
      <c r="G125" s="110" t="s">
        <v>303</v>
      </c>
      <c r="H125" s="111"/>
      <c r="I125" s="111"/>
      <c r="J125" s="112"/>
      <c r="K125" s="125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7"/>
      <c r="Z125" s="202"/>
      <c r="AA125" s="203"/>
      <c r="AB125" s="122"/>
      <c r="AC125" s="123"/>
      <c r="AD125" s="123"/>
      <c r="AE125" s="124"/>
      <c r="AF125" s="122"/>
      <c r="AG125" s="123"/>
      <c r="AH125" s="123"/>
      <c r="AI125" s="123"/>
      <c r="AJ125" s="124"/>
      <c r="AK125" s="204"/>
      <c r="AL125" s="205"/>
      <c r="AM125" s="205"/>
      <c r="AN125" s="205"/>
      <c r="AO125" s="205"/>
      <c r="AP125" s="205"/>
      <c r="AQ125" s="206"/>
      <c r="AR125" s="108"/>
      <c r="AS125" s="109"/>
      <c r="AT125" s="105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6"/>
      <c r="BQ125" s="107"/>
    </row>
    <row r="126" spans="1:191" s="22" customFormat="1" ht="10.5" customHeight="1">
      <c r="A126" s="20"/>
      <c r="B126" s="7"/>
      <c r="C126" s="7"/>
      <c r="D126" s="7"/>
      <c r="E126" s="20"/>
      <c r="G126" s="130" t="s">
        <v>304</v>
      </c>
      <c r="H126" s="130"/>
      <c r="I126" s="130"/>
      <c r="J126" s="130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7"/>
      <c r="AA126" s="167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5"/>
      <c r="AL126" s="155"/>
      <c r="AM126" s="155"/>
      <c r="AN126" s="155"/>
      <c r="AO126" s="155"/>
      <c r="AP126" s="155"/>
      <c r="AQ126" s="155"/>
      <c r="AR126" s="160"/>
      <c r="AS126" s="160"/>
      <c r="AT126" s="113"/>
      <c r="AU126" s="113"/>
      <c r="AV126" s="113"/>
      <c r="AW126" s="113"/>
      <c r="AX126" s="113"/>
      <c r="AY126" s="113"/>
      <c r="AZ126" s="113"/>
      <c r="BA126" s="113"/>
      <c r="BB126" s="113"/>
      <c r="BC126" s="113"/>
      <c r="BD126" s="113"/>
      <c r="BE126" s="113"/>
      <c r="BF126" s="113"/>
      <c r="BG126" s="113"/>
      <c r="BH126" s="113"/>
      <c r="BI126" s="113"/>
      <c r="BJ126" s="113"/>
      <c r="BK126" s="113"/>
      <c r="BL126" s="113"/>
      <c r="BM126" s="113"/>
      <c r="BN126" s="113"/>
      <c r="BO126" s="113"/>
      <c r="BP126" s="113"/>
      <c r="BQ126" s="113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</row>
    <row r="127" spans="1:191" s="22" customFormat="1" ht="10.5" customHeight="1">
      <c r="A127" s="19"/>
      <c r="B127" s="7"/>
      <c r="C127" s="44" t="e">
        <f>C122+1</f>
        <v>#REF!</v>
      </c>
      <c r="D127" s="7" t="s">
        <v>371</v>
      </c>
      <c r="E127" s="20" t="s">
        <v>184</v>
      </c>
      <c r="G127" s="140" t="s">
        <v>305</v>
      </c>
      <c r="H127" s="140"/>
      <c r="I127" s="140"/>
      <c r="J127" s="140"/>
      <c r="K127" s="172" t="s">
        <v>116</v>
      </c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  <c r="AF127" s="173"/>
      <c r="AG127" s="173"/>
      <c r="AH127" s="173"/>
      <c r="AI127" s="173"/>
      <c r="AJ127" s="173"/>
      <c r="AK127" s="165">
        <f>MAX(0.000000001,SUM(AK128:AQ136))</f>
        <v>8977.6</v>
      </c>
      <c r="AL127" s="165"/>
      <c r="AM127" s="165"/>
      <c r="AN127" s="165"/>
      <c r="AO127" s="165"/>
      <c r="AP127" s="165"/>
      <c r="AQ127" s="165"/>
      <c r="AR127" s="165">
        <f>ROUND(AK127/$AK$164,6)*100</f>
        <v>5.8504000000000005</v>
      </c>
      <c r="AS127" s="165"/>
      <c r="AT127" s="164" t="s">
        <v>2</v>
      </c>
      <c r="AU127" s="164"/>
      <c r="AV127" s="164"/>
      <c r="AW127" s="164"/>
      <c r="AX127" s="164"/>
      <c r="AY127" s="164"/>
      <c r="AZ127" s="164"/>
      <c r="BA127" s="164"/>
      <c r="BB127" s="164"/>
      <c r="BC127" s="164"/>
      <c r="BD127" s="164"/>
      <c r="BE127" s="164"/>
      <c r="BF127" s="164"/>
      <c r="BG127" s="164"/>
      <c r="BH127" s="164"/>
      <c r="BI127" s="164"/>
      <c r="BJ127" s="164"/>
      <c r="BK127" s="164"/>
      <c r="BL127" s="164"/>
      <c r="BM127" s="164"/>
      <c r="BN127" s="164"/>
      <c r="BO127" s="164"/>
      <c r="BP127" s="164"/>
      <c r="BQ127" s="164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</row>
    <row r="128" spans="1:191" s="22" customFormat="1" ht="10.5" customHeight="1">
      <c r="A128" s="20"/>
      <c r="B128" s="215"/>
      <c r="C128" s="104"/>
      <c r="D128" s="104"/>
      <c r="E128" s="20"/>
      <c r="G128" s="130" t="s">
        <v>306</v>
      </c>
      <c r="H128" s="130"/>
      <c r="I128" s="130"/>
      <c r="J128" s="130"/>
      <c r="K128" s="114" t="s">
        <v>117</v>
      </c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92" t="s">
        <v>39</v>
      </c>
      <c r="AA128" s="192"/>
      <c r="AB128" s="191">
        <v>1</v>
      </c>
      <c r="AC128" s="191"/>
      <c r="AD128" s="191"/>
      <c r="AE128" s="191"/>
      <c r="AF128" s="119">
        <v>840</v>
      </c>
      <c r="AG128" s="120"/>
      <c r="AH128" s="120"/>
      <c r="AI128" s="120"/>
      <c r="AJ128" s="121"/>
      <c r="AK128" s="155">
        <f>AB128*AF128</f>
        <v>840</v>
      </c>
      <c r="AL128" s="155"/>
      <c r="AM128" s="155"/>
      <c r="AN128" s="155"/>
      <c r="AO128" s="155"/>
      <c r="AP128" s="155"/>
      <c r="AQ128" s="155"/>
      <c r="AR128" s="160">
        <f>ROUND(AK128/$AK$127,6)*100</f>
        <v>9.3566</v>
      </c>
      <c r="AS128" s="160"/>
      <c r="AT128" s="113" t="s">
        <v>384</v>
      </c>
      <c r="AU128" s="113"/>
      <c r="AV128" s="113"/>
      <c r="AW128" s="113"/>
      <c r="AX128" s="113"/>
      <c r="AY128" s="113"/>
      <c r="AZ128" s="113"/>
      <c r="BA128" s="113"/>
      <c r="BB128" s="113"/>
      <c r="BC128" s="113"/>
      <c r="BD128" s="113"/>
      <c r="BE128" s="113"/>
      <c r="BF128" s="113"/>
      <c r="BG128" s="113"/>
      <c r="BH128" s="113"/>
      <c r="BI128" s="113"/>
      <c r="BJ128" s="113"/>
      <c r="BK128" s="113"/>
      <c r="BL128" s="113"/>
      <c r="BM128" s="113"/>
      <c r="BN128" s="113"/>
      <c r="BO128" s="113"/>
      <c r="BP128" s="113"/>
      <c r="BQ128" s="113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</row>
    <row r="129" spans="1:191" s="22" customFormat="1" ht="10.5" customHeight="1">
      <c r="A129" s="20"/>
      <c r="B129" s="215"/>
      <c r="C129" s="214"/>
      <c r="D129" s="214"/>
      <c r="E129" s="20"/>
      <c r="G129" s="130" t="s">
        <v>307</v>
      </c>
      <c r="H129" s="130"/>
      <c r="I129" s="130"/>
      <c r="J129" s="130"/>
      <c r="K129" s="114" t="s">
        <v>118</v>
      </c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92" t="s">
        <v>39</v>
      </c>
      <c r="AA129" s="192"/>
      <c r="AB129" s="191">
        <v>1</v>
      </c>
      <c r="AC129" s="191"/>
      <c r="AD129" s="191"/>
      <c r="AE129" s="191"/>
      <c r="AF129" s="119">
        <v>950</v>
      </c>
      <c r="AG129" s="120"/>
      <c r="AH129" s="120"/>
      <c r="AI129" s="120"/>
      <c r="AJ129" s="121"/>
      <c r="AK129" s="155">
        <v>2860</v>
      </c>
      <c r="AL129" s="155"/>
      <c r="AM129" s="155"/>
      <c r="AN129" s="155"/>
      <c r="AO129" s="155"/>
      <c r="AP129" s="155"/>
      <c r="AQ129" s="155"/>
      <c r="AR129" s="160">
        <f>ROUND(AK129/$AK$127,6)*100</f>
        <v>31.8571</v>
      </c>
      <c r="AS129" s="160"/>
      <c r="AT129" s="113" t="s">
        <v>385</v>
      </c>
      <c r="AU129" s="113"/>
      <c r="AV129" s="113"/>
      <c r="AW129" s="113"/>
      <c r="AX129" s="113"/>
      <c r="AY129" s="113"/>
      <c r="AZ129" s="113"/>
      <c r="BA129" s="113"/>
      <c r="BB129" s="113"/>
      <c r="BC129" s="113"/>
      <c r="BD129" s="113"/>
      <c r="BE129" s="113"/>
      <c r="BF129" s="113"/>
      <c r="BG129" s="113"/>
      <c r="BH129" s="113"/>
      <c r="BI129" s="113"/>
      <c r="BJ129" s="113"/>
      <c r="BK129" s="113"/>
      <c r="BL129" s="113"/>
      <c r="BM129" s="113"/>
      <c r="BN129" s="113"/>
      <c r="BO129" s="113"/>
      <c r="BP129" s="113"/>
      <c r="BQ129" s="113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</row>
    <row r="130" spans="1:191" s="22" customFormat="1" ht="10.5" customHeight="1">
      <c r="A130" s="20"/>
      <c r="B130" s="215"/>
      <c r="C130" s="214"/>
      <c r="D130" s="214"/>
      <c r="E130" s="20"/>
      <c r="G130" s="130" t="s">
        <v>308</v>
      </c>
      <c r="H130" s="130"/>
      <c r="I130" s="130"/>
      <c r="J130" s="130"/>
      <c r="K130" s="114" t="s">
        <v>119</v>
      </c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92" t="s">
        <v>39</v>
      </c>
      <c r="AA130" s="192"/>
      <c r="AB130" s="191">
        <v>1</v>
      </c>
      <c r="AC130" s="191"/>
      <c r="AD130" s="191"/>
      <c r="AE130" s="191"/>
      <c r="AF130" s="119">
        <v>1680</v>
      </c>
      <c r="AG130" s="120"/>
      <c r="AH130" s="120"/>
      <c r="AI130" s="120"/>
      <c r="AJ130" s="121"/>
      <c r="AK130" s="155">
        <v>3890</v>
      </c>
      <c r="AL130" s="155"/>
      <c r="AM130" s="155"/>
      <c r="AN130" s="155"/>
      <c r="AO130" s="155"/>
      <c r="AP130" s="155"/>
      <c r="AQ130" s="155"/>
      <c r="AR130" s="160">
        <f>ROUND(AK130/$AK$127,6)*100</f>
        <v>43.3301</v>
      </c>
      <c r="AS130" s="160"/>
      <c r="AT130" s="113" t="s">
        <v>386</v>
      </c>
      <c r="AU130" s="113"/>
      <c r="AV130" s="113"/>
      <c r="AW130" s="113"/>
      <c r="AX130" s="113"/>
      <c r="AY130" s="113"/>
      <c r="AZ130" s="113"/>
      <c r="BA130" s="113"/>
      <c r="BB130" s="113"/>
      <c r="BC130" s="113"/>
      <c r="BD130" s="113"/>
      <c r="BE130" s="113"/>
      <c r="BF130" s="113"/>
      <c r="BG130" s="113"/>
      <c r="BH130" s="113"/>
      <c r="BI130" s="113"/>
      <c r="BJ130" s="113"/>
      <c r="BK130" s="113"/>
      <c r="BL130" s="113"/>
      <c r="BM130" s="113"/>
      <c r="BN130" s="113"/>
      <c r="BO130" s="113"/>
      <c r="BP130" s="113"/>
      <c r="BQ130" s="113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</row>
    <row r="131" spans="1:191" s="22" customFormat="1" ht="10.5" customHeight="1">
      <c r="A131" s="20"/>
      <c r="B131" s="215"/>
      <c r="C131" s="7"/>
      <c r="D131" s="7"/>
      <c r="E131" s="20"/>
      <c r="G131" s="130" t="s">
        <v>309</v>
      </c>
      <c r="H131" s="130"/>
      <c r="I131" s="130"/>
      <c r="J131" s="130"/>
      <c r="K131" s="114" t="s">
        <v>120</v>
      </c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92" t="s">
        <v>121</v>
      </c>
      <c r="AA131" s="192"/>
      <c r="AB131" s="154">
        <v>1</v>
      </c>
      <c r="AC131" s="154"/>
      <c r="AD131" s="154"/>
      <c r="AE131" s="154"/>
      <c r="AF131" s="119">
        <v>390</v>
      </c>
      <c r="AG131" s="120"/>
      <c r="AH131" s="120"/>
      <c r="AI131" s="120"/>
      <c r="AJ131" s="121"/>
      <c r="AK131" s="155">
        <f>AB131*AF131</f>
        <v>390</v>
      </c>
      <c r="AL131" s="155"/>
      <c r="AM131" s="155"/>
      <c r="AN131" s="155"/>
      <c r="AO131" s="155"/>
      <c r="AP131" s="155"/>
      <c r="AQ131" s="155"/>
      <c r="AR131" s="160">
        <f>ROUND(AK131/$AK$127,6)*100</f>
        <v>4.3441</v>
      </c>
      <c r="AS131" s="160"/>
      <c r="AT131" s="113" t="s">
        <v>426</v>
      </c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3"/>
      <c r="BH131" s="113"/>
      <c r="BI131" s="113"/>
      <c r="BJ131" s="113"/>
      <c r="BK131" s="113"/>
      <c r="BL131" s="113"/>
      <c r="BM131" s="113"/>
      <c r="BN131" s="113"/>
      <c r="BO131" s="113"/>
      <c r="BP131" s="113"/>
      <c r="BQ131" s="113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</row>
    <row r="132" spans="1:191" s="22" customFormat="1" ht="10.5" customHeight="1">
      <c r="A132" s="20"/>
      <c r="B132" s="215"/>
      <c r="C132" s="7"/>
      <c r="D132" s="7"/>
      <c r="E132" s="20"/>
      <c r="G132" s="130" t="s">
        <v>310</v>
      </c>
      <c r="H132" s="130"/>
      <c r="I132" s="130"/>
      <c r="J132" s="130"/>
      <c r="K132" s="114" t="s">
        <v>122</v>
      </c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92" t="s">
        <v>39</v>
      </c>
      <c r="AA132" s="192"/>
      <c r="AB132" s="191">
        <v>1</v>
      </c>
      <c r="AC132" s="191"/>
      <c r="AD132" s="191"/>
      <c r="AE132" s="191"/>
      <c r="AF132" s="119">
        <v>997.6</v>
      </c>
      <c r="AG132" s="120"/>
      <c r="AH132" s="120"/>
      <c r="AI132" s="120"/>
      <c r="AJ132" s="121"/>
      <c r="AK132" s="155">
        <f>AB132*AF132</f>
        <v>997.6</v>
      </c>
      <c r="AL132" s="155"/>
      <c r="AM132" s="155"/>
      <c r="AN132" s="155"/>
      <c r="AO132" s="155"/>
      <c r="AP132" s="155"/>
      <c r="AQ132" s="155"/>
      <c r="AR132" s="160">
        <f>ROUND(AK132/$AK$127,6)*100</f>
        <v>11.1121</v>
      </c>
      <c r="AS132" s="160"/>
      <c r="AT132" s="113" t="s">
        <v>427</v>
      </c>
      <c r="AU132" s="113"/>
      <c r="AV132" s="113"/>
      <c r="AW132" s="113"/>
      <c r="AX132" s="113"/>
      <c r="AY132" s="113"/>
      <c r="AZ132" s="113"/>
      <c r="BA132" s="113"/>
      <c r="BB132" s="113"/>
      <c r="BC132" s="113"/>
      <c r="BD132" s="113"/>
      <c r="BE132" s="113"/>
      <c r="BF132" s="113"/>
      <c r="BG132" s="113"/>
      <c r="BH132" s="113"/>
      <c r="BI132" s="113"/>
      <c r="BJ132" s="113"/>
      <c r="BK132" s="113"/>
      <c r="BL132" s="113"/>
      <c r="BM132" s="113"/>
      <c r="BN132" s="113"/>
      <c r="BO132" s="113"/>
      <c r="BP132" s="113"/>
      <c r="BQ132" s="113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</row>
    <row r="133" spans="1:252" s="22" customFormat="1" ht="10.5" customHeight="1">
      <c r="A133" s="20"/>
      <c r="B133" s="215"/>
      <c r="C133" s="7"/>
      <c r="D133" s="7"/>
      <c r="E133" s="20"/>
      <c r="G133" s="130" t="s">
        <v>311</v>
      </c>
      <c r="H133" s="130"/>
      <c r="I133" s="130"/>
      <c r="J133" s="130"/>
      <c r="K133" s="114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92"/>
      <c r="AA133" s="192"/>
      <c r="AB133" s="191"/>
      <c r="AC133" s="191"/>
      <c r="AD133" s="191"/>
      <c r="AE133" s="191"/>
      <c r="AF133" s="119"/>
      <c r="AG133" s="120"/>
      <c r="AH133" s="120"/>
      <c r="AI133" s="120"/>
      <c r="AJ133" s="121"/>
      <c r="AK133" s="155"/>
      <c r="AL133" s="155"/>
      <c r="AM133" s="155"/>
      <c r="AN133" s="155"/>
      <c r="AO133" s="155"/>
      <c r="AP133" s="155"/>
      <c r="AQ133" s="155"/>
      <c r="AR133" s="160"/>
      <c r="AS133" s="160"/>
      <c r="AT133" s="199"/>
      <c r="AU133" s="200"/>
      <c r="AV133" s="200"/>
      <c r="AW133" s="200"/>
      <c r="AX133" s="201"/>
      <c r="AY133" s="194" t="s">
        <v>123</v>
      </c>
      <c r="AZ133" s="194"/>
      <c r="BA133" s="194"/>
      <c r="BB133" s="62"/>
      <c r="BC133" s="194" t="s">
        <v>124</v>
      </c>
      <c r="BD133" s="194"/>
      <c r="BE133" s="194"/>
      <c r="BF133" s="62"/>
      <c r="BG133" s="194" t="s">
        <v>125</v>
      </c>
      <c r="BH133" s="194"/>
      <c r="BI133" s="194"/>
      <c r="BJ133" s="62"/>
      <c r="BK133" s="194" t="s">
        <v>126</v>
      </c>
      <c r="BL133" s="194"/>
      <c r="BM133" s="194"/>
      <c r="BN133" s="62"/>
      <c r="BO133" s="194" t="s">
        <v>127</v>
      </c>
      <c r="BP133" s="194"/>
      <c r="BQ133" s="194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  <c r="II133" s="11"/>
      <c r="IJ133" s="11"/>
      <c r="IK133" s="11"/>
      <c r="IL133" s="11"/>
      <c r="IM133" s="11"/>
      <c r="IN133" s="11"/>
      <c r="IO133" s="11"/>
      <c r="IP133" s="11"/>
      <c r="IQ133" s="11"/>
      <c r="IR133" s="11"/>
    </row>
    <row r="134" spans="1:252" s="22" customFormat="1" ht="10.5" customHeight="1">
      <c r="A134" s="20"/>
      <c r="B134" s="7"/>
      <c r="C134" s="7"/>
      <c r="D134" s="7"/>
      <c r="E134" s="20"/>
      <c r="G134" s="130" t="s">
        <v>312</v>
      </c>
      <c r="H134" s="130"/>
      <c r="I134" s="130"/>
      <c r="J134" s="130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7"/>
      <c r="AA134" s="167"/>
      <c r="AB134" s="154"/>
      <c r="AC134" s="154"/>
      <c r="AD134" s="154"/>
      <c r="AE134" s="154"/>
      <c r="AF134" s="119"/>
      <c r="AG134" s="120"/>
      <c r="AH134" s="120"/>
      <c r="AI134" s="120"/>
      <c r="AJ134" s="121"/>
      <c r="AK134" s="155"/>
      <c r="AL134" s="155"/>
      <c r="AM134" s="155"/>
      <c r="AN134" s="155"/>
      <c r="AO134" s="155"/>
      <c r="AP134" s="155"/>
      <c r="AQ134" s="155"/>
      <c r="AR134" s="160"/>
      <c r="AS134" s="160"/>
      <c r="AT134" s="195" t="s">
        <v>128</v>
      </c>
      <c r="AU134" s="195"/>
      <c r="AV134" s="195"/>
      <c r="AW134" s="195"/>
      <c r="AX134" s="195"/>
      <c r="AY134" s="198"/>
      <c r="AZ134" s="198"/>
      <c r="BA134" s="198"/>
      <c r="BB134" s="62"/>
      <c r="BC134" s="198">
        <v>14</v>
      </c>
      <c r="BD134" s="198"/>
      <c r="BE134" s="198"/>
      <c r="BF134" s="62"/>
      <c r="BG134" s="198"/>
      <c r="BH134" s="198"/>
      <c r="BI134" s="198"/>
      <c r="BJ134" s="62"/>
      <c r="BK134" s="198"/>
      <c r="BL134" s="198"/>
      <c r="BM134" s="198"/>
      <c r="BN134" s="62"/>
      <c r="BO134" s="198"/>
      <c r="BP134" s="198"/>
      <c r="BQ134" s="198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  <c r="IL134" s="11"/>
      <c r="IM134" s="11"/>
      <c r="IN134" s="11"/>
      <c r="IO134" s="11"/>
      <c r="IP134" s="11"/>
      <c r="IQ134" s="11"/>
      <c r="IR134" s="11"/>
    </row>
    <row r="135" spans="1:252" s="22" customFormat="1" ht="10.5" customHeight="1">
      <c r="A135" s="20"/>
      <c r="B135" s="7"/>
      <c r="C135" s="7"/>
      <c r="D135" s="7"/>
      <c r="E135" s="20"/>
      <c r="G135" s="130" t="s">
        <v>313</v>
      </c>
      <c r="H135" s="130"/>
      <c r="I135" s="130"/>
      <c r="J135" s="130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  <c r="Y135" s="166"/>
      <c r="Z135" s="167"/>
      <c r="AA135" s="167"/>
      <c r="AB135" s="122"/>
      <c r="AC135" s="123"/>
      <c r="AD135" s="123"/>
      <c r="AE135" s="124"/>
      <c r="AF135" s="122"/>
      <c r="AG135" s="123"/>
      <c r="AH135" s="123"/>
      <c r="AI135" s="123"/>
      <c r="AJ135" s="124"/>
      <c r="AK135" s="155"/>
      <c r="AL135" s="155"/>
      <c r="AM135" s="155"/>
      <c r="AN135" s="155"/>
      <c r="AO135" s="155"/>
      <c r="AP135" s="155"/>
      <c r="AQ135" s="155"/>
      <c r="AR135" s="160"/>
      <c r="AS135" s="160"/>
      <c r="AT135" s="195" t="s">
        <v>129</v>
      </c>
      <c r="AU135" s="195"/>
      <c r="AV135" s="195"/>
      <c r="AW135" s="195"/>
      <c r="AX135" s="195"/>
      <c r="AY135" s="198"/>
      <c r="AZ135" s="198"/>
      <c r="BA135" s="198"/>
      <c r="BB135" s="62"/>
      <c r="BC135" s="198">
        <v>3</v>
      </c>
      <c r="BD135" s="198"/>
      <c r="BE135" s="198"/>
      <c r="BF135" s="62"/>
      <c r="BG135" s="198"/>
      <c r="BH135" s="198"/>
      <c r="BI135" s="198"/>
      <c r="BJ135" s="62"/>
      <c r="BK135" s="198"/>
      <c r="BL135" s="198"/>
      <c r="BM135" s="198"/>
      <c r="BN135" s="62"/>
      <c r="BO135" s="198"/>
      <c r="BP135" s="198"/>
      <c r="BQ135" s="198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  <c r="IL135" s="11"/>
      <c r="IM135" s="11"/>
      <c r="IN135" s="11"/>
      <c r="IO135" s="11"/>
      <c r="IP135" s="11"/>
      <c r="IQ135" s="11"/>
      <c r="IR135" s="11"/>
    </row>
    <row r="136" spans="1:252" s="22" customFormat="1" ht="10.5" customHeight="1">
      <c r="A136" s="20"/>
      <c r="B136" s="7"/>
      <c r="C136" s="7"/>
      <c r="D136" s="7"/>
      <c r="E136" s="20"/>
      <c r="G136" s="130" t="s">
        <v>314</v>
      </c>
      <c r="H136" s="130"/>
      <c r="I136" s="130"/>
      <c r="J136" s="130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  <c r="Y136" s="166"/>
      <c r="Z136" s="167"/>
      <c r="AA136" s="167"/>
      <c r="AB136" s="122"/>
      <c r="AC136" s="123"/>
      <c r="AD136" s="123"/>
      <c r="AE136" s="124"/>
      <c r="AF136" s="154"/>
      <c r="AG136" s="154"/>
      <c r="AH136" s="154"/>
      <c r="AI136" s="154"/>
      <c r="AJ136" s="154"/>
      <c r="AK136" s="155"/>
      <c r="AL136" s="155"/>
      <c r="AM136" s="155"/>
      <c r="AN136" s="155"/>
      <c r="AO136" s="155"/>
      <c r="AP136" s="155"/>
      <c r="AQ136" s="155"/>
      <c r="AR136" s="160"/>
      <c r="AS136" s="160"/>
      <c r="AT136" s="195" t="s">
        <v>130</v>
      </c>
      <c r="AU136" s="195"/>
      <c r="AV136" s="195"/>
      <c r="AW136" s="195"/>
      <c r="AX136" s="195"/>
      <c r="AY136" s="198"/>
      <c r="AZ136" s="198"/>
      <c r="BA136" s="198"/>
      <c r="BB136" s="62"/>
      <c r="BC136" s="198">
        <v>8</v>
      </c>
      <c r="BD136" s="198"/>
      <c r="BE136" s="198"/>
      <c r="BF136" s="62"/>
      <c r="BG136" s="198"/>
      <c r="BH136" s="198"/>
      <c r="BI136" s="198"/>
      <c r="BJ136" s="62"/>
      <c r="BK136" s="198"/>
      <c r="BL136" s="198"/>
      <c r="BM136" s="198"/>
      <c r="BN136" s="62"/>
      <c r="BO136" s="198"/>
      <c r="BP136" s="198"/>
      <c r="BQ136" s="198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  <c r="IO136" s="11"/>
      <c r="IP136" s="11"/>
      <c r="IQ136" s="11"/>
      <c r="IR136" s="11"/>
    </row>
    <row r="137" spans="1:252" s="22" customFormat="1" ht="10.5" customHeight="1">
      <c r="A137" s="19"/>
      <c r="B137" s="7"/>
      <c r="C137" s="44" t="e">
        <f>C127+1</f>
        <v>#REF!</v>
      </c>
      <c r="D137" s="7" t="s">
        <v>371</v>
      </c>
      <c r="E137" s="20" t="s">
        <v>184</v>
      </c>
      <c r="G137" s="140" t="s">
        <v>315</v>
      </c>
      <c r="H137" s="140"/>
      <c r="I137" s="140"/>
      <c r="J137" s="140"/>
      <c r="K137" s="172" t="s">
        <v>131</v>
      </c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  <c r="AC137" s="173"/>
      <c r="AD137" s="173"/>
      <c r="AE137" s="173"/>
      <c r="AF137" s="173"/>
      <c r="AG137" s="173"/>
      <c r="AH137" s="173"/>
      <c r="AI137" s="173"/>
      <c r="AJ137" s="173"/>
      <c r="AK137" s="165">
        <f>MAX(0.000000001,SUM(AK138:AQ145))</f>
        <v>1590</v>
      </c>
      <c r="AL137" s="165"/>
      <c r="AM137" s="165"/>
      <c r="AN137" s="165"/>
      <c r="AO137" s="165"/>
      <c r="AP137" s="165"/>
      <c r="AQ137" s="165"/>
      <c r="AR137" s="165">
        <f>ROUND(AK137/$AK$164,6)*100</f>
        <v>1.0361</v>
      </c>
      <c r="AS137" s="165"/>
      <c r="AT137" s="164" t="s">
        <v>2</v>
      </c>
      <c r="AU137" s="164"/>
      <c r="AV137" s="164"/>
      <c r="AW137" s="164"/>
      <c r="AX137" s="164"/>
      <c r="AY137" s="164"/>
      <c r="AZ137" s="164"/>
      <c r="BA137" s="164"/>
      <c r="BB137" s="164"/>
      <c r="BC137" s="164"/>
      <c r="BD137" s="164"/>
      <c r="BE137" s="164"/>
      <c r="BF137" s="164"/>
      <c r="BG137" s="164"/>
      <c r="BH137" s="164"/>
      <c r="BI137" s="164"/>
      <c r="BJ137" s="164"/>
      <c r="BK137" s="164"/>
      <c r="BL137" s="164"/>
      <c r="BM137" s="164"/>
      <c r="BN137" s="164"/>
      <c r="BO137" s="164"/>
      <c r="BP137" s="164"/>
      <c r="BQ137" s="164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  <c r="IK137" s="11"/>
      <c r="IL137" s="11"/>
      <c r="IM137" s="11"/>
      <c r="IN137" s="11"/>
      <c r="IO137" s="11"/>
      <c r="IP137" s="11"/>
      <c r="IQ137" s="11"/>
      <c r="IR137" s="11"/>
    </row>
    <row r="138" spans="1:252" s="22" customFormat="1" ht="10.5" customHeight="1">
      <c r="A138" s="20"/>
      <c r="B138" s="215"/>
      <c r="C138" s="104"/>
      <c r="D138" s="104"/>
      <c r="E138" s="20"/>
      <c r="G138" s="130" t="s">
        <v>316</v>
      </c>
      <c r="H138" s="130"/>
      <c r="I138" s="130"/>
      <c r="J138" s="130"/>
      <c r="K138" s="114" t="s">
        <v>132</v>
      </c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92" t="s">
        <v>39</v>
      </c>
      <c r="AA138" s="192"/>
      <c r="AB138" s="191">
        <v>1</v>
      </c>
      <c r="AC138" s="191"/>
      <c r="AD138" s="191"/>
      <c r="AE138" s="191"/>
      <c r="AF138" s="119"/>
      <c r="AG138" s="120"/>
      <c r="AH138" s="120"/>
      <c r="AI138" s="120"/>
      <c r="AJ138" s="121"/>
      <c r="AK138" s="155"/>
      <c r="AL138" s="155"/>
      <c r="AM138" s="155"/>
      <c r="AN138" s="155"/>
      <c r="AO138" s="155"/>
      <c r="AP138" s="155"/>
      <c r="AQ138" s="155"/>
      <c r="AR138" s="160"/>
      <c r="AS138" s="160"/>
      <c r="AT138" s="113" t="s">
        <v>387</v>
      </c>
      <c r="AU138" s="113"/>
      <c r="AV138" s="113"/>
      <c r="AW138" s="113"/>
      <c r="AX138" s="113"/>
      <c r="AY138" s="113"/>
      <c r="AZ138" s="113"/>
      <c r="BA138" s="113"/>
      <c r="BB138" s="113"/>
      <c r="BC138" s="113"/>
      <c r="BD138" s="113"/>
      <c r="BE138" s="113"/>
      <c r="BF138" s="113"/>
      <c r="BG138" s="113"/>
      <c r="BH138" s="113"/>
      <c r="BI138" s="113"/>
      <c r="BJ138" s="113"/>
      <c r="BK138" s="113"/>
      <c r="BL138" s="113"/>
      <c r="BM138" s="113"/>
      <c r="BN138" s="113"/>
      <c r="BO138" s="113"/>
      <c r="BP138" s="113"/>
      <c r="BQ138" s="113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  <c r="II138" s="11"/>
      <c r="IJ138" s="11"/>
      <c r="IK138" s="11"/>
      <c r="IL138" s="11"/>
      <c r="IM138" s="11"/>
      <c r="IN138" s="11"/>
      <c r="IO138" s="11"/>
      <c r="IP138" s="11"/>
      <c r="IQ138" s="11"/>
      <c r="IR138" s="11"/>
    </row>
    <row r="139" spans="1:69" s="22" customFormat="1" ht="10.5" customHeight="1">
      <c r="A139" s="20"/>
      <c r="B139" s="215"/>
      <c r="C139" s="214"/>
      <c r="D139" s="214"/>
      <c r="E139" s="20"/>
      <c r="G139" s="130" t="s">
        <v>317</v>
      </c>
      <c r="H139" s="130"/>
      <c r="I139" s="130"/>
      <c r="J139" s="130"/>
      <c r="K139" s="114" t="s">
        <v>403</v>
      </c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92" t="s">
        <v>39</v>
      </c>
      <c r="AA139" s="192"/>
      <c r="AB139" s="191">
        <v>1</v>
      </c>
      <c r="AC139" s="191"/>
      <c r="AD139" s="191"/>
      <c r="AE139" s="191"/>
      <c r="AF139" s="119">
        <v>1350</v>
      </c>
      <c r="AG139" s="120"/>
      <c r="AH139" s="120"/>
      <c r="AI139" s="120"/>
      <c r="AJ139" s="121"/>
      <c r="AK139" s="155">
        <v>1590</v>
      </c>
      <c r="AL139" s="155"/>
      <c r="AM139" s="155"/>
      <c r="AN139" s="155"/>
      <c r="AO139" s="155"/>
      <c r="AP139" s="155"/>
      <c r="AQ139" s="155"/>
      <c r="AR139" s="160">
        <f>ROUND(AK139/$AK$137,6)*100</f>
        <v>100</v>
      </c>
      <c r="AS139" s="160"/>
      <c r="AT139" s="113" t="s">
        <v>404</v>
      </c>
      <c r="AU139" s="113"/>
      <c r="AV139" s="113"/>
      <c r="AW139" s="113"/>
      <c r="AX139" s="113"/>
      <c r="AY139" s="113"/>
      <c r="AZ139" s="113"/>
      <c r="BA139" s="113"/>
      <c r="BB139" s="113"/>
      <c r="BC139" s="113"/>
      <c r="BD139" s="113"/>
      <c r="BE139" s="113"/>
      <c r="BF139" s="113"/>
      <c r="BG139" s="113"/>
      <c r="BH139" s="113"/>
      <c r="BI139" s="113"/>
      <c r="BJ139" s="113"/>
      <c r="BK139" s="113"/>
      <c r="BL139" s="113"/>
      <c r="BM139" s="113"/>
      <c r="BN139" s="113"/>
      <c r="BO139" s="113"/>
      <c r="BP139" s="113"/>
      <c r="BQ139" s="113"/>
    </row>
    <row r="140" spans="1:69" s="22" customFormat="1" ht="10.5" customHeight="1">
      <c r="A140" s="20"/>
      <c r="B140" s="215"/>
      <c r="C140" s="214"/>
      <c r="D140" s="214"/>
      <c r="E140" s="20"/>
      <c r="G140" s="130" t="s">
        <v>318</v>
      </c>
      <c r="H140" s="130"/>
      <c r="I140" s="130"/>
      <c r="J140" s="130"/>
      <c r="K140" s="114" t="s">
        <v>402</v>
      </c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92" t="s">
        <v>39</v>
      </c>
      <c r="AA140" s="192"/>
      <c r="AB140" s="191"/>
      <c r="AC140" s="191"/>
      <c r="AD140" s="191"/>
      <c r="AE140" s="191"/>
      <c r="AF140" s="119"/>
      <c r="AG140" s="120"/>
      <c r="AH140" s="120"/>
      <c r="AI140" s="120"/>
      <c r="AJ140" s="121"/>
      <c r="AK140" s="155"/>
      <c r="AL140" s="155"/>
      <c r="AM140" s="155"/>
      <c r="AN140" s="155"/>
      <c r="AO140" s="155"/>
      <c r="AP140" s="155"/>
      <c r="AQ140" s="155"/>
      <c r="AR140" s="160"/>
      <c r="AS140" s="160"/>
      <c r="AT140" s="113"/>
      <c r="AU140" s="113"/>
      <c r="AV140" s="113"/>
      <c r="AW140" s="113"/>
      <c r="AX140" s="113"/>
      <c r="AY140" s="113"/>
      <c r="AZ140" s="113"/>
      <c r="BA140" s="113"/>
      <c r="BB140" s="113"/>
      <c r="BC140" s="113"/>
      <c r="BD140" s="113"/>
      <c r="BE140" s="113"/>
      <c r="BF140" s="113"/>
      <c r="BG140" s="113"/>
      <c r="BH140" s="113"/>
      <c r="BI140" s="113"/>
      <c r="BJ140" s="113"/>
      <c r="BK140" s="113"/>
      <c r="BL140" s="113"/>
      <c r="BM140" s="113"/>
      <c r="BN140" s="113"/>
      <c r="BO140" s="113"/>
      <c r="BP140" s="113"/>
      <c r="BQ140" s="113"/>
    </row>
    <row r="141" spans="1:191" s="22" customFormat="1" ht="10.5" customHeight="1">
      <c r="A141" s="20"/>
      <c r="B141" s="215"/>
      <c r="C141" s="104"/>
      <c r="D141" s="104"/>
      <c r="E141" s="20"/>
      <c r="G141" s="130" t="s">
        <v>319</v>
      </c>
      <c r="H141" s="130"/>
      <c r="I141" s="130"/>
      <c r="J141" s="130"/>
      <c r="K141" s="114" t="s">
        <v>400</v>
      </c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92" t="s">
        <v>121</v>
      </c>
      <c r="AA141" s="192"/>
      <c r="AB141" s="154"/>
      <c r="AC141" s="154"/>
      <c r="AD141" s="154"/>
      <c r="AE141" s="154"/>
      <c r="AF141" s="119"/>
      <c r="AG141" s="120"/>
      <c r="AH141" s="120"/>
      <c r="AI141" s="120"/>
      <c r="AJ141" s="121"/>
      <c r="AK141" s="155"/>
      <c r="AL141" s="155"/>
      <c r="AM141" s="155"/>
      <c r="AN141" s="155"/>
      <c r="AO141" s="155"/>
      <c r="AP141" s="155"/>
      <c r="AQ141" s="155"/>
      <c r="AR141" s="160"/>
      <c r="AS141" s="160"/>
      <c r="AT141" s="113"/>
      <c r="AU141" s="113"/>
      <c r="AV141" s="113"/>
      <c r="AW141" s="113"/>
      <c r="AX141" s="113"/>
      <c r="AY141" s="113"/>
      <c r="AZ141" s="113"/>
      <c r="BA141" s="113"/>
      <c r="BB141" s="113"/>
      <c r="BC141" s="113"/>
      <c r="BD141" s="113"/>
      <c r="BE141" s="113"/>
      <c r="BF141" s="113"/>
      <c r="BG141" s="113"/>
      <c r="BH141" s="113"/>
      <c r="BI141" s="113"/>
      <c r="BJ141" s="113"/>
      <c r="BK141" s="113"/>
      <c r="BL141" s="113"/>
      <c r="BM141" s="113"/>
      <c r="BN141" s="113"/>
      <c r="BO141" s="113"/>
      <c r="BP141" s="113"/>
      <c r="BQ141" s="113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</row>
    <row r="142" spans="1:191" s="22" customFormat="1" ht="10.5" customHeight="1">
      <c r="A142" s="20"/>
      <c r="B142" s="215"/>
      <c r="C142" s="214"/>
      <c r="D142" s="214"/>
      <c r="E142" s="20"/>
      <c r="G142" s="130" t="s">
        <v>320</v>
      </c>
      <c r="H142" s="130"/>
      <c r="I142" s="130"/>
      <c r="J142" s="130"/>
      <c r="K142" s="114" t="s">
        <v>401</v>
      </c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92" t="s">
        <v>121</v>
      </c>
      <c r="AA142" s="192"/>
      <c r="AB142" s="154"/>
      <c r="AC142" s="154"/>
      <c r="AD142" s="154"/>
      <c r="AE142" s="154"/>
      <c r="AF142" s="119"/>
      <c r="AG142" s="120"/>
      <c r="AH142" s="120"/>
      <c r="AI142" s="120"/>
      <c r="AJ142" s="121"/>
      <c r="AK142" s="155"/>
      <c r="AL142" s="155"/>
      <c r="AM142" s="155"/>
      <c r="AN142" s="155"/>
      <c r="AO142" s="155"/>
      <c r="AP142" s="155"/>
      <c r="AQ142" s="155"/>
      <c r="AR142" s="160"/>
      <c r="AS142" s="160"/>
      <c r="AT142" s="105"/>
      <c r="AU142" s="106"/>
      <c r="AV142" s="106"/>
      <c r="AW142" s="106"/>
      <c r="AX142" s="106"/>
      <c r="AY142" s="106"/>
      <c r="AZ142" s="106"/>
      <c r="BA142" s="106"/>
      <c r="BB142" s="106"/>
      <c r="BC142" s="106"/>
      <c r="BD142" s="106"/>
      <c r="BE142" s="106"/>
      <c r="BF142" s="106"/>
      <c r="BG142" s="106"/>
      <c r="BH142" s="106"/>
      <c r="BI142" s="106"/>
      <c r="BJ142" s="106"/>
      <c r="BK142" s="106"/>
      <c r="BL142" s="106"/>
      <c r="BM142" s="106"/>
      <c r="BN142" s="106"/>
      <c r="BO142" s="106"/>
      <c r="BP142" s="106"/>
      <c r="BQ142" s="106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</row>
    <row r="143" spans="1:191" s="22" customFormat="1" ht="10.5" customHeight="1">
      <c r="A143" s="20"/>
      <c r="B143" s="215"/>
      <c r="C143" s="214"/>
      <c r="D143" s="214"/>
      <c r="E143" s="20"/>
      <c r="G143" s="130" t="s">
        <v>321</v>
      </c>
      <c r="H143" s="130"/>
      <c r="I143" s="130"/>
      <c r="J143" s="130"/>
      <c r="K143" s="114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92" t="s">
        <v>121</v>
      </c>
      <c r="AA143" s="192"/>
      <c r="AB143" s="154"/>
      <c r="AC143" s="154"/>
      <c r="AD143" s="154"/>
      <c r="AE143" s="154"/>
      <c r="AF143" s="119"/>
      <c r="AG143" s="120"/>
      <c r="AH143" s="120"/>
      <c r="AI143" s="120"/>
      <c r="AJ143" s="121"/>
      <c r="AK143" s="155"/>
      <c r="AL143" s="155"/>
      <c r="AM143" s="155"/>
      <c r="AN143" s="155"/>
      <c r="AO143" s="155"/>
      <c r="AP143" s="155"/>
      <c r="AQ143" s="155"/>
      <c r="AR143" s="160"/>
      <c r="AS143" s="160"/>
      <c r="AT143" s="113"/>
      <c r="AU143" s="113"/>
      <c r="AV143" s="113"/>
      <c r="AW143" s="113"/>
      <c r="AX143" s="113"/>
      <c r="AY143" s="113"/>
      <c r="AZ143" s="113"/>
      <c r="BA143" s="113"/>
      <c r="BB143" s="113"/>
      <c r="BC143" s="113"/>
      <c r="BD143" s="113"/>
      <c r="BE143" s="113"/>
      <c r="BF143" s="113"/>
      <c r="BG143" s="113"/>
      <c r="BH143" s="113"/>
      <c r="BI143" s="113"/>
      <c r="BJ143" s="113"/>
      <c r="BK143" s="113"/>
      <c r="BL143" s="113"/>
      <c r="BM143" s="113"/>
      <c r="BN143" s="113"/>
      <c r="BO143" s="113"/>
      <c r="BP143" s="113"/>
      <c r="BQ143" s="113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</row>
    <row r="144" spans="1:69" s="22" customFormat="1" ht="10.5" customHeight="1">
      <c r="A144" s="20"/>
      <c r="B144" s="67"/>
      <c r="C144" s="7"/>
      <c r="D144" s="7"/>
      <c r="E144" s="20"/>
      <c r="G144" s="130" t="s">
        <v>322</v>
      </c>
      <c r="H144" s="130"/>
      <c r="I144" s="130"/>
      <c r="J144" s="130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  <c r="V144" s="166"/>
      <c r="W144" s="166"/>
      <c r="X144" s="166"/>
      <c r="Y144" s="166"/>
      <c r="Z144" s="167"/>
      <c r="AA144" s="167"/>
      <c r="AB144" s="122"/>
      <c r="AC144" s="123"/>
      <c r="AD144" s="123"/>
      <c r="AE144" s="124"/>
      <c r="AF144" s="154"/>
      <c r="AG144" s="154"/>
      <c r="AH144" s="154"/>
      <c r="AI144" s="154"/>
      <c r="AJ144" s="154"/>
      <c r="AK144" s="155"/>
      <c r="AL144" s="155"/>
      <c r="AM144" s="155"/>
      <c r="AN144" s="155"/>
      <c r="AO144" s="155"/>
      <c r="AP144" s="155"/>
      <c r="AQ144" s="155"/>
      <c r="AR144" s="160"/>
      <c r="AS144" s="160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</row>
    <row r="145" spans="1:69" s="22" customFormat="1" ht="10.5" customHeight="1">
      <c r="A145" s="20"/>
      <c r="B145" s="67"/>
      <c r="C145" s="7"/>
      <c r="D145" s="7"/>
      <c r="E145" s="20"/>
      <c r="G145" s="130" t="s">
        <v>323</v>
      </c>
      <c r="H145" s="130"/>
      <c r="I145" s="130"/>
      <c r="J145" s="130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  <c r="V145" s="166"/>
      <c r="W145" s="166"/>
      <c r="X145" s="166"/>
      <c r="Y145" s="166"/>
      <c r="Z145" s="167"/>
      <c r="AA145" s="167"/>
      <c r="AB145" s="154"/>
      <c r="AC145" s="154"/>
      <c r="AD145" s="154"/>
      <c r="AE145" s="154"/>
      <c r="AF145" s="154"/>
      <c r="AG145" s="154"/>
      <c r="AH145" s="154"/>
      <c r="AI145" s="154"/>
      <c r="AJ145" s="154"/>
      <c r="AK145" s="155"/>
      <c r="AL145" s="155"/>
      <c r="AM145" s="155"/>
      <c r="AN145" s="155"/>
      <c r="AO145" s="155"/>
      <c r="AP145" s="155"/>
      <c r="AQ145" s="155"/>
      <c r="AR145" s="160"/>
      <c r="AS145" s="160"/>
      <c r="AT145" s="113"/>
      <c r="AU145" s="113"/>
      <c r="AV145" s="113"/>
      <c r="AW145" s="113"/>
      <c r="AX145" s="113"/>
      <c r="AY145" s="113"/>
      <c r="AZ145" s="113"/>
      <c r="BA145" s="113"/>
      <c r="BB145" s="113"/>
      <c r="BC145" s="113"/>
      <c r="BD145" s="113"/>
      <c r="BE145" s="113"/>
      <c r="BF145" s="113"/>
      <c r="BG145" s="113"/>
      <c r="BH145" s="113"/>
      <c r="BI145" s="113"/>
      <c r="BJ145" s="113"/>
      <c r="BK145" s="113"/>
      <c r="BL145" s="113"/>
      <c r="BM145" s="113"/>
      <c r="BN145" s="113"/>
      <c r="BO145" s="113"/>
      <c r="BP145" s="113"/>
      <c r="BQ145" s="113"/>
    </row>
    <row r="146" spans="1:69" s="22" customFormat="1" ht="33" customHeight="1">
      <c r="A146" s="19"/>
      <c r="B146" s="67"/>
      <c r="C146" s="44" t="e">
        <f>C137+1</f>
        <v>#REF!</v>
      </c>
      <c r="D146" s="7" t="s">
        <v>371</v>
      </c>
      <c r="E146" s="20" t="s">
        <v>184</v>
      </c>
      <c r="F146" s="21"/>
      <c r="G146" s="140" t="s">
        <v>324</v>
      </c>
      <c r="H146" s="140"/>
      <c r="I146" s="140"/>
      <c r="J146" s="140"/>
      <c r="K146" s="196" t="s">
        <v>133</v>
      </c>
      <c r="L146" s="197"/>
      <c r="M146" s="197"/>
      <c r="N146" s="197"/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7"/>
      <c r="Z146" s="197"/>
      <c r="AA146" s="197"/>
      <c r="AB146" s="197"/>
      <c r="AC146" s="197"/>
      <c r="AD146" s="197"/>
      <c r="AE146" s="197"/>
      <c r="AF146" s="197"/>
      <c r="AG146" s="197"/>
      <c r="AH146" s="197"/>
      <c r="AI146" s="197"/>
      <c r="AJ146" s="197"/>
      <c r="AK146" s="165">
        <f>MAX(0.000000001,SUM(AK147:AQ153))</f>
        <v>2680</v>
      </c>
      <c r="AL146" s="165"/>
      <c r="AM146" s="165"/>
      <c r="AN146" s="165"/>
      <c r="AO146" s="165"/>
      <c r="AP146" s="165"/>
      <c r="AQ146" s="165"/>
      <c r="AR146" s="165">
        <f>ROUND(AK146/$AK$164,6)*100</f>
        <v>1.7465000000000002</v>
      </c>
      <c r="AS146" s="165"/>
      <c r="AT146" s="164" t="s">
        <v>134</v>
      </c>
      <c r="AU146" s="164"/>
      <c r="AV146" s="164"/>
      <c r="AW146" s="164"/>
      <c r="AX146" s="164"/>
      <c r="AY146" s="164"/>
      <c r="AZ146" s="164"/>
      <c r="BA146" s="164"/>
      <c r="BB146" s="164"/>
      <c r="BC146" s="164"/>
      <c r="BD146" s="164"/>
      <c r="BE146" s="164"/>
      <c r="BF146" s="164"/>
      <c r="BG146" s="164"/>
      <c r="BH146" s="164"/>
      <c r="BI146" s="164"/>
      <c r="BJ146" s="164"/>
      <c r="BK146" s="164"/>
      <c r="BL146" s="164"/>
      <c r="BM146" s="164"/>
      <c r="BN146" s="164"/>
      <c r="BO146" s="164"/>
      <c r="BP146" s="164"/>
      <c r="BQ146" s="164"/>
    </row>
    <row r="147" spans="1:69" s="22" customFormat="1" ht="10.5" customHeight="1">
      <c r="A147" s="20"/>
      <c r="B147" s="7"/>
      <c r="C147" s="7"/>
      <c r="D147" s="7"/>
      <c r="E147" s="20"/>
      <c r="G147" s="130" t="s">
        <v>325</v>
      </c>
      <c r="H147" s="130"/>
      <c r="I147" s="130"/>
      <c r="J147" s="130"/>
      <c r="K147" s="114" t="s">
        <v>135</v>
      </c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92" t="s">
        <v>39</v>
      </c>
      <c r="AA147" s="192"/>
      <c r="AB147" s="191">
        <v>1</v>
      </c>
      <c r="AC147" s="191"/>
      <c r="AD147" s="191"/>
      <c r="AE147" s="191"/>
      <c r="AF147" s="119">
        <v>1100</v>
      </c>
      <c r="AG147" s="120"/>
      <c r="AH147" s="120"/>
      <c r="AI147" s="120"/>
      <c r="AJ147" s="121"/>
      <c r="AK147" s="155">
        <f aca="true" t="shared" si="1" ref="AK147:AK152">AB147*AF147</f>
        <v>1100</v>
      </c>
      <c r="AL147" s="155"/>
      <c r="AM147" s="155"/>
      <c r="AN147" s="155"/>
      <c r="AO147" s="155"/>
      <c r="AP147" s="155"/>
      <c r="AQ147" s="155"/>
      <c r="AR147" s="160">
        <f aca="true" t="shared" si="2" ref="AR147:AR152">ROUND(AK147/$AK$146,6)*100</f>
        <v>41.044799999999995</v>
      </c>
      <c r="AS147" s="160"/>
      <c r="AT147" s="113" t="s">
        <v>405</v>
      </c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3"/>
      <c r="BH147" s="113"/>
      <c r="BI147" s="113"/>
      <c r="BJ147" s="113"/>
      <c r="BK147" s="113"/>
      <c r="BL147" s="113"/>
      <c r="BM147" s="113"/>
      <c r="BN147" s="113"/>
      <c r="BO147" s="113"/>
      <c r="BP147" s="113"/>
      <c r="BQ147" s="113"/>
    </row>
    <row r="148" spans="1:252" s="22" customFormat="1" ht="10.5" customHeight="1">
      <c r="A148" s="20"/>
      <c r="B148" s="7"/>
      <c r="C148" s="7"/>
      <c r="D148" s="7"/>
      <c r="E148" s="20"/>
      <c r="G148" s="130" t="s">
        <v>326</v>
      </c>
      <c r="H148" s="130"/>
      <c r="I148" s="130"/>
      <c r="J148" s="130"/>
      <c r="K148" s="114" t="s">
        <v>136</v>
      </c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92" t="s">
        <v>121</v>
      </c>
      <c r="AA148" s="192"/>
      <c r="AB148" s="154">
        <v>4</v>
      </c>
      <c r="AC148" s="154"/>
      <c r="AD148" s="154"/>
      <c r="AE148" s="154"/>
      <c r="AF148" s="119">
        <v>150</v>
      </c>
      <c r="AG148" s="120"/>
      <c r="AH148" s="120"/>
      <c r="AI148" s="120"/>
      <c r="AJ148" s="121"/>
      <c r="AK148" s="155">
        <f t="shared" si="1"/>
        <v>600</v>
      </c>
      <c r="AL148" s="155"/>
      <c r="AM148" s="155"/>
      <c r="AN148" s="155"/>
      <c r="AO148" s="155"/>
      <c r="AP148" s="155"/>
      <c r="AQ148" s="155"/>
      <c r="AR148" s="160">
        <f t="shared" si="2"/>
        <v>22.3881</v>
      </c>
      <c r="AS148" s="160"/>
      <c r="AT148" s="195"/>
      <c r="AU148" s="195"/>
      <c r="AV148" s="195"/>
      <c r="AW148" s="195"/>
      <c r="AX148" s="195"/>
      <c r="AY148" s="194" t="s">
        <v>137</v>
      </c>
      <c r="AZ148" s="194"/>
      <c r="BA148" s="194"/>
      <c r="BB148" s="194"/>
      <c r="BC148" s="194"/>
      <c r="BD148" s="194" t="s">
        <v>138</v>
      </c>
      <c r="BE148" s="194"/>
      <c r="BF148" s="194"/>
      <c r="BG148" s="194"/>
      <c r="BH148" s="194"/>
      <c r="BI148" s="194" t="s">
        <v>139</v>
      </c>
      <c r="BJ148" s="194"/>
      <c r="BK148" s="194"/>
      <c r="BL148" s="194"/>
      <c r="BM148" s="194"/>
      <c r="BN148" s="194" t="s">
        <v>140</v>
      </c>
      <c r="BO148" s="194"/>
      <c r="BP148" s="194"/>
      <c r="BQ148" s="194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1"/>
      <c r="IB148" s="11"/>
      <c r="IC148" s="11"/>
      <c r="ID148" s="11"/>
      <c r="IE148" s="11"/>
      <c r="IF148" s="11"/>
      <c r="IG148" s="11"/>
      <c r="IH148" s="11"/>
      <c r="II148" s="11"/>
      <c r="IJ148" s="11"/>
      <c r="IK148" s="11"/>
      <c r="IL148" s="11"/>
      <c r="IM148" s="11"/>
      <c r="IN148" s="11"/>
      <c r="IO148" s="11"/>
      <c r="IP148" s="11"/>
      <c r="IQ148" s="11"/>
      <c r="IR148" s="11"/>
    </row>
    <row r="149" spans="1:252" s="22" customFormat="1" ht="10.5" customHeight="1">
      <c r="A149" s="20"/>
      <c r="B149" s="7"/>
      <c r="C149" s="7"/>
      <c r="D149" s="7"/>
      <c r="E149" s="20"/>
      <c r="G149" s="130" t="s">
        <v>327</v>
      </c>
      <c r="H149" s="130"/>
      <c r="I149" s="130"/>
      <c r="J149" s="130"/>
      <c r="K149" s="114" t="s">
        <v>141</v>
      </c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92" t="s">
        <v>121</v>
      </c>
      <c r="AA149" s="192"/>
      <c r="AB149" s="154"/>
      <c r="AC149" s="154"/>
      <c r="AD149" s="154"/>
      <c r="AE149" s="154"/>
      <c r="AF149" s="119"/>
      <c r="AG149" s="120"/>
      <c r="AH149" s="120"/>
      <c r="AI149" s="120"/>
      <c r="AJ149" s="121"/>
      <c r="AK149" s="155">
        <f t="shared" si="1"/>
        <v>0</v>
      </c>
      <c r="AL149" s="155"/>
      <c r="AM149" s="155"/>
      <c r="AN149" s="155"/>
      <c r="AO149" s="155"/>
      <c r="AP149" s="155"/>
      <c r="AQ149" s="155"/>
      <c r="AR149" s="160">
        <f t="shared" si="2"/>
        <v>0</v>
      </c>
      <c r="AS149" s="160"/>
      <c r="AT149" s="195" t="s">
        <v>142</v>
      </c>
      <c r="AU149" s="195"/>
      <c r="AV149" s="195"/>
      <c r="AW149" s="195"/>
      <c r="AX149" s="195"/>
      <c r="AY149" s="193"/>
      <c r="AZ149" s="193"/>
      <c r="BA149" s="193"/>
      <c r="BB149" s="193"/>
      <c r="BC149" s="193"/>
      <c r="BD149" s="193"/>
      <c r="BE149" s="193"/>
      <c r="BF149" s="193"/>
      <c r="BG149" s="193"/>
      <c r="BH149" s="193"/>
      <c r="BI149" s="193"/>
      <c r="BJ149" s="193"/>
      <c r="BK149" s="193"/>
      <c r="BL149" s="193"/>
      <c r="BM149" s="193"/>
      <c r="BN149" s="193"/>
      <c r="BO149" s="193"/>
      <c r="BP149" s="193"/>
      <c r="BQ149" s="193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1"/>
      <c r="IB149" s="11"/>
      <c r="IC149" s="11"/>
      <c r="ID149" s="11"/>
      <c r="IE149" s="11"/>
      <c r="IF149" s="11"/>
      <c r="IG149" s="11"/>
      <c r="IH149" s="11"/>
      <c r="II149" s="11"/>
      <c r="IJ149" s="11"/>
      <c r="IK149" s="11"/>
      <c r="IL149" s="11"/>
      <c r="IM149" s="11"/>
      <c r="IN149" s="11"/>
      <c r="IO149" s="11"/>
      <c r="IP149" s="11"/>
      <c r="IQ149" s="11"/>
      <c r="IR149" s="11"/>
    </row>
    <row r="150" spans="1:252" s="22" customFormat="1" ht="10.5" customHeight="1">
      <c r="A150" s="20"/>
      <c r="B150" s="7"/>
      <c r="C150" s="7"/>
      <c r="D150" s="7"/>
      <c r="E150" s="20"/>
      <c r="G150" s="130" t="s">
        <v>328</v>
      </c>
      <c r="H150" s="130"/>
      <c r="I150" s="130"/>
      <c r="J150" s="130"/>
      <c r="K150" s="114" t="s">
        <v>143</v>
      </c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92" t="s">
        <v>121</v>
      </c>
      <c r="AA150" s="192"/>
      <c r="AB150" s="154"/>
      <c r="AC150" s="154"/>
      <c r="AD150" s="154"/>
      <c r="AE150" s="154"/>
      <c r="AF150" s="119"/>
      <c r="AG150" s="120"/>
      <c r="AH150" s="120"/>
      <c r="AI150" s="120"/>
      <c r="AJ150" s="121"/>
      <c r="AK150" s="155">
        <f t="shared" si="1"/>
        <v>0</v>
      </c>
      <c r="AL150" s="155"/>
      <c r="AM150" s="155"/>
      <c r="AN150" s="155"/>
      <c r="AO150" s="155"/>
      <c r="AP150" s="155"/>
      <c r="AQ150" s="155"/>
      <c r="AR150" s="160">
        <f t="shared" si="2"/>
        <v>0</v>
      </c>
      <c r="AS150" s="160"/>
      <c r="AT150" s="195" t="s">
        <v>144</v>
      </c>
      <c r="AU150" s="195"/>
      <c r="AV150" s="195"/>
      <c r="AW150" s="195"/>
      <c r="AX150" s="195"/>
      <c r="AY150" s="193"/>
      <c r="AZ150" s="193"/>
      <c r="BA150" s="193"/>
      <c r="BB150" s="193"/>
      <c r="BC150" s="193"/>
      <c r="BD150" s="193"/>
      <c r="BE150" s="193"/>
      <c r="BF150" s="193"/>
      <c r="BG150" s="193"/>
      <c r="BH150" s="193"/>
      <c r="BI150" s="193"/>
      <c r="BJ150" s="193"/>
      <c r="BK150" s="193"/>
      <c r="BL150" s="193"/>
      <c r="BM150" s="193"/>
      <c r="BN150" s="193"/>
      <c r="BO150" s="193"/>
      <c r="BP150" s="193"/>
      <c r="BQ150" s="193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  <c r="HK150" s="11"/>
      <c r="HL150" s="11"/>
      <c r="HM150" s="11"/>
      <c r="HN150" s="11"/>
      <c r="HO150" s="11"/>
      <c r="HP150" s="11"/>
      <c r="HQ150" s="11"/>
      <c r="HR150" s="11"/>
      <c r="HS150" s="11"/>
      <c r="HT150" s="11"/>
      <c r="HU150" s="11"/>
      <c r="HV150" s="11"/>
      <c r="HW150" s="11"/>
      <c r="HX150" s="11"/>
      <c r="HY150" s="11"/>
      <c r="HZ150" s="11"/>
      <c r="IA150" s="11"/>
      <c r="IB150" s="11"/>
      <c r="IC150" s="11"/>
      <c r="ID150" s="11"/>
      <c r="IE150" s="11"/>
      <c r="IF150" s="11"/>
      <c r="IG150" s="11"/>
      <c r="IH150" s="11"/>
      <c r="II150" s="11"/>
      <c r="IJ150" s="11"/>
      <c r="IK150" s="11"/>
      <c r="IL150" s="11"/>
      <c r="IM150" s="11"/>
      <c r="IN150" s="11"/>
      <c r="IO150" s="11"/>
      <c r="IP150" s="11"/>
      <c r="IQ150" s="11"/>
      <c r="IR150" s="11"/>
    </row>
    <row r="151" spans="1:69" s="22" customFormat="1" ht="10.5" customHeight="1">
      <c r="A151" s="20"/>
      <c r="B151" s="7"/>
      <c r="C151" s="7"/>
      <c r="D151" s="7"/>
      <c r="E151" s="20"/>
      <c r="G151" s="130" t="s">
        <v>329</v>
      </c>
      <c r="H151" s="130"/>
      <c r="I151" s="130"/>
      <c r="J151" s="130"/>
      <c r="K151" s="114" t="s">
        <v>145</v>
      </c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92" t="s">
        <v>39</v>
      </c>
      <c r="AA151" s="192"/>
      <c r="AB151" s="191"/>
      <c r="AC151" s="191"/>
      <c r="AD151" s="191"/>
      <c r="AE151" s="191"/>
      <c r="AF151" s="119"/>
      <c r="AG151" s="120"/>
      <c r="AH151" s="120"/>
      <c r="AI151" s="120"/>
      <c r="AJ151" s="121"/>
      <c r="AK151" s="155">
        <f t="shared" si="1"/>
        <v>0</v>
      </c>
      <c r="AL151" s="155"/>
      <c r="AM151" s="155"/>
      <c r="AN151" s="155"/>
      <c r="AO151" s="155"/>
      <c r="AP151" s="155"/>
      <c r="AQ151" s="155"/>
      <c r="AR151" s="160">
        <f t="shared" si="2"/>
        <v>0</v>
      </c>
      <c r="AS151" s="160"/>
      <c r="AT151" s="113" t="s">
        <v>388</v>
      </c>
      <c r="AU151" s="113"/>
      <c r="AV151" s="113"/>
      <c r="AW151" s="113"/>
      <c r="AX151" s="113"/>
      <c r="AY151" s="113"/>
      <c r="AZ151" s="113"/>
      <c r="BA151" s="113"/>
      <c r="BB151" s="113"/>
      <c r="BC151" s="113"/>
      <c r="BD151" s="113"/>
      <c r="BE151" s="113"/>
      <c r="BF151" s="113"/>
      <c r="BG151" s="113"/>
      <c r="BH151" s="113"/>
      <c r="BI151" s="113"/>
      <c r="BJ151" s="113"/>
      <c r="BK151" s="113"/>
      <c r="BL151" s="113"/>
      <c r="BM151" s="113"/>
      <c r="BN151" s="113"/>
      <c r="BO151" s="113"/>
      <c r="BP151" s="113"/>
      <c r="BQ151" s="113"/>
    </row>
    <row r="152" spans="1:69" s="22" customFormat="1" ht="10.5" customHeight="1">
      <c r="A152" s="20"/>
      <c r="B152" s="7"/>
      <c r="C152" s="7"/>
      <c r="D152" s="7"/>
      <c r="E152" s="20"/>
      <c r="G152" s="130" t="s">
        <v>330</v>
      </c>
      <c r="H152" s="130"/>
      <c r="I152" s="130"/>
      <c r="J152" s="130"/>
      <c r="K152" s="166" t="s">
        <v>406</v>
      </c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  <c r="Y152" s="166"/>
      <c r="Z152" s="192" t="s">
        <v>39</v>
      </c>
      <c r="AA152" s="192"/>
      <c r="AB152" s="154">
        <v>1</v>
      </c>
      <c r="AC152" s="154"/>
      <c r="AD152" s="154"/>
      <c r="AE152" s="154"/>
      <c r="AF152" s="154">
        <v>980</v>
      </c>
      <c r="AG152" s="154"/>
      <c r="AH152" s="154"/>
      <c r="AI152" s="154"/>
      <c r="AJ152" s="154"/>
      <c r="AK152" s="155">
        <f t="shared" si="1"/>
        <v>980</v>
      </c>
      <c r="AL152" s="155"/>
      <c r="AM152" s="155"/>
      <c r="AN152" s="155"/>
      <c r="AO152" s="155"/>
      <c r="AP152" s="155"/>
      <c r="AQ152" s="155"/>
      <c r="AR152" s="160">
        <f t="shared" si="2"/>
        <v>36.5672</v>
      </c>
      <c r="AS152" s="160"/>
      <c r="AT152" s="113" t="s">
        <v>428</v>
      </c>
      <c r="AU152" s="113"/>
      <c r="AV152" s="113"/>
      <c r="AW152" s="113"/>
      <c r="AX152" s="113"/>
      <c r="AY152" s="113"/>
      <c r="AZ152" s="113"/>
      <c r="BA152" s="113"/>
      <c r="BB152" s="113"/>
      <c r="BC152" s="113"/>
      <c r="BD152" s="113"/>
      <c r="BE152" s="113"/>
      <c r="BF152" s="113"/>
      <c r="BG152" s="113"/>
      <c r="BH152" s="113"/>
      <c r="BI152" s="113"/>
      <c r="BJ152" s="113"/>
      <c r="BK152" s="113"/>
      <c r="BL152" s="113"/>
      <c r="BM152" s="113"/>
      <c r="BN152" s="113"/>
      <c r="BO152" s="113"/>
      <c r="BP152" s="113"/>
      <c r="BQ152" s="113"/>
    </row>
    <row r="153" spans="1:45" s="22" customFormat="1" ht="10.5" customHeight="1">
      <c r="A153" s="20"/>
      <c r="B153" s="7"/>
      <c r="C153" s="7"/>
      <c r="D153" s="7"/>
      <c r="E153" s="20"/>
      <c r="G153" s="130" t="s">
        <v>331</v>
      </c>
      <c r="H153" s="130"/>
      <c r="I153" s="130"/>
      <c r="J153" s="130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  <c r="Y153" s="166"/>
      <c r="Z153" s="167"/>
      <c r="AA153" s="167"/>
      <c r="AB153" s="154"/>
      <c r="AC153" s="154"/>
      <c r="AD153" s="154"/>
      <c r="AE153" s="154"/>
      <c r="AF153" s="154"/>
      <c r="AG153" s="154"/>
      <c r="AH153" s="154"/>
      <c r="AI153" s="154"/>
      <c r="AJ153" s="154"/>
      <c r="AK153" s="155"/>
      <c r="AL153" s="155"/>
      <c r="AM153" s="155"/>
      <c r="AN153" s="155"/>
      <c r="AO153" s="155"/>
      <c r="AP153" s="155"/>
      <c r="AQ153" s="155"/>
      <c r="AR153" s="160"/>
      <c r="AS153" s="160"/>
    </row>
    <row r="154" spans="1:69" s="22" customFormat="1" ht="10.5" customHeight="1">
      <c r="A154" s="19"/>
      <c r="B154" s="66"/>
      <c r="C154" s="44" t="e">
        <f>C146+1</f>
        <v>#REF!</v>
      </c>
      <c r="D154" s="7" t="s">
        <v>371</v>
      </c>
      <c r="E154" s="20" t="s">
        <v>184</v>
      </c>
      <c r="G154" s="140" t="s">
        <v>332</v>
      </c>
      <c r="H154" s="140"/>
      <c r="I154" s="140"/>
      <c r="J154" s="140"/>
      <c r="K154" s="172" t="s">
        <v>146</v>
      </c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  <c r="AA154" s="173"/>
      <c r="AB154" s="173"/>
      <c r="AC154" s="173"/>
      <c r="AD154" s="173"/>
      <c r="AE154" s="173"/>
      <c r="AF154" s="173"/>
      <c r="AG154" s="173"/>
      <c r="AH154" s="173"/>
      <c r="AI154" s="173"/>
      <c r="AJ154" s="173"/>
      <c r="AK154" s="165">
        <f>MAX(0.000000001,SUM(AK155:AQ162))</f>
        <v>4910</v>
      </c>
      <c r="AL154" s="165"/>
      <c r="AM154" s="165"/>
      <c r="AN154" s="165"/>
      <c r="AO154" s="165"/>
      <c r="AP154" s="165"/>
      <c r="AQ154" s="165"/>
      <c r="AR154" s="165">
        <f>ROUND(AK154/$AK$164,6)*100</f>
        <v>3.1997</v>
      </c>
      <c r="AS154" s="165"/>
      <c r="AT154" s="164" t="s">
        <v>2</v>
      </c>
      <c r="AU154" s="164"/>
      <c r="AV154" s="164"/>
      <c r="AW154" s="164"/>
      <c r="AX154" s="164"/>
      <c r="AY154" s="164"/>
      <c r="AZ154" s="164"/>
      <c r="BA154" s="164"/>
      <c r="BB154" s="164"/>
      <c r="BC154" s="164"/>
      <c r="BD154" s="164"/>
      <c r="BE154" s="164"/>
      <c r="BF154" s="164"/>
      <c r="BG154" s="164"/>
      <c r="BH154" s="164"/>
      <c r="BI154" s="164"/>
      <c r="BJ154" s="164"/>
      <c r="BK154" s="164"/>
      <c r="BL154" s="164"/>
      <c r="BM154" s="164"/>
      <c r="BN154" s="164"/>
      <c r="BO154" s="164"/>
      <c r="BP154" s="164"/>
      <c r="BQ154" s="164"/>
    </row>
    <row r="155" spans="1:69" s="22" customFormat="1" ht="10.5" customHeight="1">
      <c r="A155" s="20"/>
      <c r="B155" s="215"/>
      <c r="C155" s="104"/>
      <c r="D155" s="104"/>
      <c r="E155" s="20"/>
      <c r="G155" s="130" t="s">
        <v>333</v>
      </c>
      <c r="H155" s="130"/>
      <c r="I155" s="130"/>
      <c r="J155" s="130"/>
      <c r="K155" s="114" t="s">
        <v>147</v>
      </c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92" t="s">
        <v>121</v>
      </c>
      <c r="AA155" s="192"/>
      <c r="AB155" s="154">
        <v>1</v>
      </c>
      <c r="AC155" s="154"/>
      <c r="AD155" s="154"/>
      <c r="AE155" s="154"/>
      <c r="AF155" s="119">
        <v>1250</v>
      </c>
      <c r="AG155" s="120"/>
      <c r="AH155" s="120"/>
      <c r="AI155" s="120"/>
      <c r="AJ155" s="121"/>
      <c r="AK155" s="155">
        <f aca="true" t="shared" si="3" ref="AK155:AK160">AB155*AF155</f>
        <v>1250</v>
      </c>
      <c r="AL155" s="155"/>
      <c r="AM155" s="155"/>
      <c r="AN155" s="155"/>
      <c r="AO155" s="155"/>
      <c r="AP155" s="155"/>
      <c r="AQ155" s="155"/>
      <c r="AR155" s="160"/>
      <c r="AS155" s="160"/>
      <c r="AT155" s="159"/>
      <c r="AU155" s="159"/>
      <c r="AV155" s="159"/>
      <c r="AW155" s="159"/>
      <c r="AX155" s="159"/>
      <c r="AY155" s="159"/>
      <c r="AZ155" s="159"/>
      <c r="BA155" s="159"/>
      <c r="BB155" s="159"/>
      <c r="BC155" s="159"/>
      <c r="BD155" s="159"/>
      <c r="BE155" s="159"/>
      <c r="BF155" s="159"/>
      <c r="BG155" s="159"/>
      <c r="BH155" s="159"/>
      <c r="BI155" s="159"/>
      <c r="BJ155" s="159"/>
      <c r="BK155" s="159"/>
      <c r="BL155" s="159"/>
      <c r="BM155" s="159"/>
      <c r="BN155" s="159"/>
      <c r="BO155" s="159"/>
      <c r="BP155" s="159"/>
      <c r="BQ155" s="159"/>
    </row>
    <row r="156" spans="1:69" s="22" customFormat="1" ht="10.5" customHeight="1">
      <c r="A156" s="20"/>
      <c r="B156" s="215"/>
      <c r="C156" s="104"/>
      <c r="D156" s="104"/>
      <c r="E156" s="20"/>
      <c r="G156" s="130" t="s">
        <v>334</v>
      </c>
      <c r="H156" s="130"/>
      <c r="I156" s="130"/>
      <c r="J156" s="130"/>
      <c r="K156" s="114" t="s">
        <v>148</v>
      </c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92" t="s">
        <v>121</v>
      </c>
      <c r="AA156" s="192"/>
      <c r="AB156" s="154">
        <v>1</v>
      </c>
      <c r="AC156" s="154"/>
      <c r="AD156" s="154"/>
      <c r="AE156" s="154"/>
      <c r="AF156" s="119">
        <v>980</v>
      </c>
      <c r="AG156" s="120"/>
      <c r="AH156" s="120"/>
      <c r="AI156" s="120"/>
      <c r="AJ156" s="121"/>
      <c r="AK156" s="155">
        <f t="shared" si="3"/>
        <v>980</v>
      </c>
      <c r="AL156" s="155"/>
      <c r="AM156" s="155"/>
      <c r="AN156" s="155"/>
      <c r="AO156" s="155"/>
      <c r="AP156" s="155"/>
      <c r="AQ156" s="155"/>
      <c r="AR156" s="160"/>
      <c r="AS156" s="160"/>
      <c r="AT156" s="93"/>
      <c r="AU156" s="93"/>
      <c r="AV156" s="93"/>
      <c r="AW156" s="93"/>
      <c r="AX156" s="93"/>
      <c r="AY156" s="93"/>
      <c r="AZ156" s="93"/>
      <c r="BA156" s="93"/>
      <c r="BB156" s="93"/>
      <c r="BC156" s="93"/>
      <c r="BD156" s="93"/>
      <c r="BE156" s="93"/>
      <c r="BF156" s="93"/>
      <c r="BG156" s="93"/>
      <c r="BH156" s="93"/>
      <c r="BI156" s="93"/>
      <c r="BJ156" s="93"/>
      <c r="BK156" s="93"/>
      <c r="BL156" s="93">
        <v>980</v>
      </c>
      <c r="BM156" s="93"/>
      <c r="BN156" s="93"/>
      <c r="BO156" s="93"/>
      <c r="BP156" s="93"/>
      <c r="BQ156" s="93"/>
    </row>
    <row r="157" spans="1:69" s="22" customFormat="1" ht="10.5" customHeight="1">
      <c r="A157" s="20"/>
      <c r="B157" s="215"/>
      <c r="C157" s="104"/>
      <c r="D157" s="104"/>
      <c r="E157" s="20"/>
      <c r="G157" s="130" t="s">
        <v>335</v>
      </c>
      <c r="H157" s="130"/>
      <c r="I157" s="130"/>
      <c r="J157" s="130"/>
      <c r="K157" s="114" t="s">
        <v>439</v>
      </c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92" t="s">
        <v>121</v>
      </c>
      <c r="AA157" s="192"/>
      <c r="AB157" s="154">
        <v>1</v>
      </c>
      <c r="AC157" s="154"/>
      <c r="AD157" s="154"/>
      <c r="AE157" s="154"/>
      <c r="AF157" s="119">
        <v>680</v>
      </c>
      <c r="AG157" s="120"/>
      <c r="AH157" s="120"/>
      <c r="AI157" s="120"/>
      <c r="AJ157" s="121"/>
      <c r="AK157" s="155">
        <f t="shared" si="3"/>
        <v>680</v>
      </c>
      <c r="AL157" s="155"/>
      <c r="AM157" s="155"/>
      <c r="AN157" s="155"/>
      <c r="AO157" s="155"/>
      <c r="AP157" s="155"/>
      <c r="AQ157" s="155"/>
      <c r="AR157" s="160"/>
      <c r="AS157" s="160"/>
      <c r="AT157" s="113"/>
      <c r="AU157" s="113"/>
      <c r="AV157" s="113"/>
      <c r="AW157" s="113"/>
      <c r="AX157" s="113"/>
      <c r="AY157" s="113"/>
      <c r="AZ157" s="113"/>
      <c r="BA157" s="113"/>
      <c r="BB157" s="113"/>
      <c r="BC157" s="113"/>
      <c r="BD157" s="113"/>
      <c r="BE157" s="113"/>
      <c r="BF157" s="113"/>
      <c r="BG157" s="113"/>
      <c r="BH157" s="113"/>
      <c r="BI157" s="113"/>
      <c r="BJ157" s="113"/>
      <c r="BK157" s="113"/>
      <c r="BL157" s="113"/>
      <c r="BM157" s="113"/>
      <c r="BN157" s="113"/>
      <c r="BO157" s="113"/>
      <c r="BP157" s="113"/>
      <c r="BQ157" s="113"/>
    </row>
    <row r="158" spans="1:69" s="22" customFormat="1" ht="10.5" customHeight="1">
      <c r="A158" s="20"/>
      <c r="B158" s="215"/>
      <c r="C158" s="104"/>
      <c r="D158" s="104"/>
      <c r="E158" s="20"/>
      <c r="G158" s="130" t="s">
        <v>336</v>
      </c>
      <c r="H158" s="130"/>
      <c r="I158" s="130"/>
      <c r="J158" s="130"/>
      <c r="K158" s="114" t="s">
        <v>149</v>
      </c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92" t="s">
        <v>16</v>
      </c>
      <c r="AA158" s="192"/>
      <c r="AB158" s="154">
        <v>1</v>
      </c>
      <c r="AC158" s="154"/>
      <c r="AD158" s="154"/>
      <c r="AE158" s="154"/>
      <c r="AF158" s="119">
        <v>280</v>
      </c>
      <c r="AG158" s="120"/>
      <c r="AH158" s="120"/>
      <c r="AI158" s="120"/>
      <c r="AJ158" s="121"/>
      <c r="AK158" s="155">
        <f t="shared" si="3"/>
        <v>280</v>
      </c>
      <c r="AL158" s="155"/>
      <c r="AM158" s="155"/>
      <c r="AN158" s="155"/>
      <c r="AO158" s="155"/>
      <c r="AP158" s="155"/>
      <c r="AQ158" s="155"/>
      <c r="AR158" s="160">
        <f>ROUND(AK158/$AK$154,6)*100</f>
        <v>5.7026</v>
      </c>
      <c r="AS158" s="160"/>
      <c r="AT158" s="113" t="s">
        <v>407</v>
      </c>
      <c r="AU158" s="113"/>
      <c r="AV158" s="113"/>
      <c r="AW158" s="113"/>
      <c r="AX158" s="113"/>
      <c r="AY158" s="113"/>
      <c r="AZ158" s="113"/>
      <c r="BA158" s="113"/>
      <c r="BB158" s="113"/>
      <c r="BC158" s="113"/>
      <c r="BD158" s="113"/>
      <c r="BE158" s="113"/>
      <c r="BF158" s="113"/>
      <c r="BG158" s="113"/>
      <c r="BH158" s="113"/>
      <c r="BI158" s="113"/>
      <c r="BJ158" s="113"/>
      <c r="BK158" s="113"/>
      <c r="BL158" s="113"/>
      <c r="BM158" s="113"/>
      <c r="BN158" s="113"/>
      <c r="BO158" s="113"/>
      <c r="BP158" s="113"/>
      <c r="BQ158" s="113"/>
    </row>
    <row r="159" spans="1:69" s="22" customFormat="1" ht="10.5" customHeight="1">
      <c r="A159" s="20"/>
      <c r="B159" s="215"/>
      <c r="C159" s="104"/>
      <c r="D159" s="104"/>
      <c r="E159" s="20"/>
      <c r="G159" s="130" t="s">
        <v>337</v>
      </c>
      <c r="H159" s="130"/>
      <c r="I159" s="130"/>
      <c r="J159" s="130"/>
      <c r="K159" s="114" t="s">
        <v>150</v>
      </c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92" t="s">
        <v>121</v>
      </c>
      <c r="AA159" s="192"/>
      <c r="AB159" s="154"/>
      <c r="AC159" s="154"/>
      <c r="AD159" s="154"/>
      <c r="AE159" s="154"/>
      <c r="AF159" s="119"/>
      <c r="AG159" s="120"/>
      <c r="AH159" s="120"/>
      <c r="AI159" s="120"/>
      <c r="AJ159" s="121"/>
      <c r="AK159" s="155">
        <f t="shared" si="3"/>
        <v>0</v>
      </c>
      <c r="AL159" s="155"/>
      <c r="AM159" s="155"/>
      <c r="AN159" s="155"/>
      <c r="AO159" s="155"/>
      <c r="AP159" s="155"/>
      <c r="AQ159" s="155"/>
      <c r="AR159" s="160">
        <f>ROUND(AK159/$AK$154,6)*100</f>
        <v>0</v>
      </c>
      <c r="AS159" s="160"/>
      <c r="AT159" s="113" t="s">
        <v>408</v>
      </c>
      <c r="AU159" s="113"/>
      <c r="AV159" s="113"/>
      <c r="AW159" s="113"/>
      <c r="AX159" s="113"/>
      <c r="AY159" s="113"/>
      <c r="AZ159" s="113"/>
      <c r="BA159" s="113"/>
      <c r="BB159" s="113"/>
      <c r="BC159" s="113"/>
      <c r="BD159" s="113"/>
      <c r="BE159" s="113"/>
      <c r="BF159" s="113"/>
      <c r="BG159" s="113"/>
      <c r="BH159" s="113"/>
      <c r="BI159" s="113"/>
      <c r="BJ159" s="113"/>
      <c r="BK159" s="113"/>
      <c r="BL159" s="113"/>
      <c r="BM159" s="113"/>
      <c r="BN159" s="113"/>
      <c r="BO159" s="113"/>
      <c r="BP159" s="113"/>
      <c r="BQ159" s="113"/>
    </row>
    <row r="160" spans="1:69" s="22" customFormat="1" ht="10.5" customHeight="1">
      <c r="A160" s="20"/>
      <c r="B160" s="215"/>
      <c r="C160" s="104"/>
      <c r="D160" s="104"/>
      <c r="E160" s="20"/>
      <c r="G160" s="130" t="s">
        <v>338</v>
      </c>
      <c r="H160" s="130"/>
      <c r="I160" s="130"/>
      <c r="J160" s="130"/>
      <c r="K160" s="114" t="s">
        <v>151</v>
      </c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92" t="s">
        <v>121</v>
      </c>
      <c r="AA160" s="192"/>
      <c r="AB160" s="154">
        <v>2</v>
      </c>
      <c r="AC160" s="154"/>
      <c r="AD160" s="154"/>
      <c r="AE160" s="154"/>
      <c r="AF160" s="119">
        <v>860</v>
      </c>
      <c r="AG160" s="120"/>
      <c r="AH160" s="120"/>
      <c r="AI160" s="120"/>
      <c r="AJ160" s="121"/>
      <c r="AK160" s="155">
        <f t="shared" si="3"/>
        <v>1720</v>
      </c>
      <c r="AL160" s="155"/>
      <c r="AM160" s="155"/>
      <c r="AN160" s="155"/>
      <c r="AO160" s="155"/>
      <c r="AP160" s="155"/>
      <c r="AQ160" s="155"/>
      <c r="AR160" s="160">
        <f>ROUND(AK160/$AK$154,6)*100</f>
        <v>35.030499999999996</v>
      </c>
      <c r="AS160" s="160"/>
      <c r="AT160" s="113" t="s">
        <v>389</v>
      </c>
      <c r="AU160" s="113"/>
      <c r="AV160" s="113"/>
      <c r="AW160" s="113"/>
      <c r="AX160" s="113"/>
      <c r="AY160" s="113"/>
      <c r="AZ160" s="113"/>
      <c r="BA160" s="113"/>
      <c r="BB160" s="113"/>
      <c r="BC160" s="113"/>
      <c r="BD160" s="113"/>
      <c r="BE160" s="113"/>
      <c r="BF160" s="113"/>
      <c r="BG160" s="113"/>
      <c r="BH160" s="113"/>
      <c r="BI160" s="113"/>
      <c r="BJ160" s="113"/>
      <c r="BK160" s="113"/>
      <c r="BL160" s="113"/>
      <c r="BM160" s="113"/>
      <c r="BN160" s="113"/>
      <c r="BO160" s="113"/>
      <c r="BP160" s="113"/>
      <c r="BQ160" s="113"/>
    </row>
    <row r="161" spans="1:71" s="22" customFormat="1" ht="10.5" customHeight="1">
      <c r="A161" s="20"/>
      <c r="B161" s="7"/>
      <c r="C161" s="7"/>
      <c r="D161" s="7"/>
      <c r="E161" s="20"/>
      <c r="G161" s="130"/>
      <c r="H161" s="130"/>
      <c r="I161" s="130"/>
      <c r="J161" s="130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  <c r="V161" s="166"/>
      <c r="W161" s="166"/>
      <c r="X161" s="166"/>
      <c r="Y161" s="166"/>
      <c r="Z161" s="167"/>
      <c r="AA161" s="167"/>
      <c r="AB161" s="154"/>
      <c r="AC161" s="154"/>
      <c r="AD161" s="154"/>
      <c r="AE161" s="154"/>
      <c r="AF161" s="213"/>
      <c r="AG161" s="213"/>
      <c r="AH161" s="213"/>
      <c r="AI161" s="213"/>
      <c r="AJ161" s="213"/>
      <c r="AK161" s="155"/>
      <c r="AL161" s="155"/>
      <c r="AM161" s="155"/>
      <c r="AN161" s="155"/>
      <c r="AO161" s="155"/>
      <c r="AP161" s="155"/>
      <c r="AQ161" s="155"/>
      <c r="AR161" s="160"/>
      <c r="AS161" s="160"/>
      <c r="AT161" s="113"/>
      <c r="AU161" s="113"/>
      <c r="AV161" s="113"/>
      <c r="AW161" s="113"/>
      <c r="AX161" s="113"/>
      <c r="AY161" s="113"/>
      <c r="AZ161" s="113"/>
      <c r="BA161" s="113"/>
      <c r="BB161" s="113"/>
      <c r="BC161" s="113"/>
      <c r="BD161" s="113"/>
      <c r="BE161" s="113"/>
      <c r="BF161" s="113"/>
      <c r="BG161" s="113"/>
      <c r="BH161" s="113"/>
      <c r="BI161" s="113"/>
      <c r="BJ161" s="113"/>
      <c r="BK161" s="113"/>
      <c r="BL161" s="113"/>
      <c r="BM161" s="113"/>
      <c r="BN161" s="113"/>
      <c r="BO161" s="113"/>
      <c r="BP161" s="113"/>
      <c r="BQ161" s="113"/>
      <c r="BS161" s="46"/>
    </row>
    <row r="162" spans="1:69" s="22" customFormat="1" ht="10.5" customHeight="1">
      <c r="A162" s="20"/>
      <c r="B162" s="7"/>
      <c r="C162" s="44"/>
      <c r="D162" s="7"/>
      <c r="E162" s="20"/>
      <c r="G162" s="130"/>
      <c r="H162" s="130"/>
      <c r="I162" s="130"/>
      <c r="J162" s="130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  <c r="V162" s="166"/>
      <c r="W162" s="166"/>
      <c r="X162" s="166"/>
      <c r="Y162" s="166"/>
      <c r="Z162" s="167"/>
      <c r="AA162" s="167"/>
      <c r="AB162" s="154"/>
      <c r="AC162" s="154"/>
      <c r="AD162" s="154"/>
      <c r="AE162" s="154"/>
      <c r="AF162" s="154"/>
      <c r="AG162" s="154"/>
      <c r="AH162" s="154"/>
      <c r="AI162" s="154"/>
      <c r="AJ162" s="154"/>
      <c r="AK162" s="155"/>
      <c r="AL162" s="155"/>
      <c r="AM162" s="155"/>
      <c r="AN162" s="155"/>
      <c r="AO162" s="155"/>
      <c r="AP162" s="155"/>
      <c r="AQ162" s="155"/>
      <c r="AR162" s="160"/>
      <c r="AS162" s="160"/>
      <c r="AT162" s="113"/>
      <c r="AU162" s="113"/>
      <c r="AV162" s="113"/>
      <c r="AW162" s="113"/>
      <c r="AX162" s="113"/>
      <c r="AY162" s="113"/>
      <c r="AZ162" s="113"/>
      <c r="BA162" s="113"/>
      <c r="BB162" s="113"/>
      <c r="BC162" s="113"/>
      <c r="BD162" s="113"/>
      <c r="BE162" s="113"/>
      <c r="BF162" s="113"/>
      <c r="BG162" s="113"/>
      <c r="BH162" s="113"/>
      <c r="BI162" s="113"/>
      <c r="BJ162" s="113"/>
      <c r="BK162" s="113"/>
      <c r="BL162" s="113"/>
      <c r="BM162" s="113"/>
      <c r="BN162" s="113"/>
      <c r="BO162" s="113"/>
      <c r="BP162" s="113"/>
      <c r="BQ162" s="113"/>
    </row>
    <row r="163" spans="1:69" s="22" customFormat="1" ht="10.5" customHeight="1">
      <c r="A163" s="19"/>
      <c r="C163" s="44" t="e">
        <f>C154+1</f>
        <v>#REF!</v>
      </c>
      <c r="D163" s="7" t="s">
        <v>371</v>
      </c>
      <c r="E163" s="20" t="s">
        <v>184</v>
      </c>
      <c r="G163" s="140"/>
      <c r="H163" s="140"/>
      <c r="I163" s="140"/>
      <c r="J163" s="140"/>
      <c r="K163" s="172"/>
      <c r="L163" s="173"/>
      <c r="M163" s="173"/>
      <c r="N163" s="173"/>
      <c r="O163" s="173"/>
      <c r="P163" s="173"/>
      <c r="Q163" s="173"/>
      <c r="R163" s="173"/>
      <c r="S163" s="173"/>
      <c r="T163" s="173"/>
      <c r="U163" s="173"/>
      <c r="V163" s="173"/>
      <c r="W163" s="173"/>
      <c r="X163" s="173"/>
      <c r="Y163" s="173"/>
      <c r="Z163" s="173"/>
      <c r="AA163" s="173"/>
      <c r="AB163" s="173"/>
      <c r="AC163" s="173"/>
      <c r="AD163" s="173"/>
      <c r="AE163" s="173"/>
      <c r="AF163" s="173"/>
      <c r="AG163" s="173"/>
      <c r="AH163" s="173"/>
      <c r="AI163" s="173"/>
      <c r="AJ163" s="173"/>
      <c r="AK163" s="165"/>
      <c r="AL163" s="165"/>
      <c r="AM163" s="165"/>
      <c r="AN163" s="165"/>
      <c r="AO163" s="165"/>
      <c r="AP163" s="165"/>
      <c r="AQ163" s="165"/>
      <c r="AR163" s="165"/>
      <c r="AS163" s="165"/>
      <c r="AT163" s="164" t="s">
        <v>2</v>
      </c>
      <c r="AU163" s="164"/>
      <c r="AV163" s="164"/>
      <c r="AW163" s="164"/>
      <c r="AX163" s="164"/>
      <c r="AY163" s="164"/>
      <c r="AZ163" s="164"/>
      <c r="BA163" s="164"/>
      <c r="BB163" s="164"/>
      <c r="BC163" s="164"/>
      <c r="BD163" s="164"/>
      <c r="BE163" s="164"/>
      <c r="BF163" s="164"/>
      <c r="BG163" s="164"/>
      <c r="BH163" s="164"/>
      <c r="BI163" s="164"/>
      <c r="BJ163" s="164"/>
      <c r="BK163" s="164"/>
      <c r="BL163" s="164"/>
      <c r="BM163" s="164"/>
      <c r="BN163" s="164"/>
      <c r="BO163" s="164"/>
      <c r="BP163" s="164"/>
      <c r="BQ163" s="164"/>
    </row>
    <row r="164" spans="1:69" s="22" customFormat="1" ht="10.5" customHeight="1">
      <c r="A164" s="20"/>
      <c r="B164" s="7"/>
      <c r="C164" s="7"/>
      <c r="D164" s="7"/>
      <c r="E164" s="20"/>
      <c r="G164" s="130"/>
      <c r="H164" s="130"/>
      <c r="I164" s="130"/>
      <c r="J164" s="130"/>
      <c r="K164" s="114" t="s">
        <v>431</v>
      </c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92" t="s">
        <v>432</v>
      </c>
      <c r="AA164" s="192"/>
      <c r="AB164" s="191"/>
      <c r="AC164" s="191"/>
      <c r="AD164" s="191"/>
      <c r="AE164" s="191"/>
      <c r="AF164" s="119"/>
      <c r="AG164" s="120"/>
      <c r="AH164" s="120"/>
      <c r="AI164" s="120"/>
      <c r="AJ164" s="121"/>
      <c r="AK164" s="168">
        <f>AK12+AK14+AK24+AK31+AK40+AK50+AK59+AK66+AK73+AK84+AK91+AK101+AK111+AG122+AK127+AK137+AK146+AK154</f>
        <v>153453.460600001</v>
      </c>
      <c r="AL164" s="168"/>
      <c r="AM164" s="168"/>
      <c r="AN164" s="168"/>
      <c r="AO164" s="168"/>
      <c r="AP164" s="168"/>
      <c r="AQ164" s="168"/>
      <c r="AR164" s="160">
        <v>100</v>
      </c>
      <c r="AS164" s="160"/>
      <c r="AT164" s="113"/>
      <c r="AU164" s="113"/>
      <c r="AV164" s="113"/>
      <c r="AW164" s="113"/>
      <c r="AX164" s="113"/>
      <c r="AY164" s="113"/>
      <c r="AZ164" s="113"/>
      <c r="BA164" s="113"/>
      <c r="BB164" s="113"/>
      <c r="BC164" s="113"/>
      <c r="BD164" s="113"/>
      <c r="BE164" s="113"/>
      <c r="BF164" s="113"/>
      <c r="BG164" s="113"/>
      <c r="BH164" s="113"/>
      <c r="BI164" s="113"/>
      <c r="BJ164" s="113"/>
      <c r="BK164" s="113"/>
      <c r="BL164" s="113"/>
      <c r="BM164" s="113"/>
      <c r="BN164" s="113"/>
      <c r="BO164" s="113"/>
      <c r="BP164" s="113"/>
      <c r="BQ164" s="113"/>
    </row>
    <row r="165" spans="1:69" s="22" customFormat="1" ht="10.5" customHeight="1">
      <c r="A165" s="19"/>
      <c r="C165" s="44" t="e">
        <f>C163+1</f>
        <v>#REF!</v>
      </c>
      <c r="D165" s="7" t="s">
        <v>371</v>
      </c>
      <c r="E165" s="20" t="s">
        <v>184</v>
      </c>
      <c r="G165" s="140"/>
      <c r="H165" s="140"/>
      <c r="I165" s="140"/>
      <c r="J165" s="140"/>
      <c r="K165" s="172"/>
      <c r="L165" s="173"/>
      <c r="M165" s="173"/>
      <c r="N165" s="173"/>
      <c r="O165" s="173"/>
      <c r="P165" s="173"/>
      <c r="Q165" s="173"/>
      <c r="R165" s="173"/>
      <c r="S165" s="173"/>
      <c r="T165" s="173"/>
      <c r="U165" s="173"/>
      <c r="V165" s="173"/>
      <c r="W165" s="173"/>
      <c r="X165" s="173"/>
      <c r="Y165" s="173"/>
      <c r="Z165" s="173"/>
      <c r="AA165" s="173"/>
      <c r="AB165" s="173"/>
      <c r="AC165" s="173"/>
      <c r="AD165" s="173"/>
      <c r="AE165" s="173"/>
      <c r="AF165" s="173"/>
      <c r="AG165" s="173"/>
      <c r="AH165" s="173"/>
      <c r="AI165" s="173"/>
      <c r="AJ165" s="173"/>
      <c r="AK165" s="165"/>
      <c r="AL165" s="165"/>
      <c r="AM165" s="165"/>
      <c r="AN165" s="165"/>
      <c r="AO165" s="165"/>
      <c r="AP165" s="165"/>
      <c r="AQ165" s="165"/>
      <c r="AR165" s="165"/>
      <c r="AS165" s="165"/>
      <c r="AT165" s="164"/>
      <c r="AU165" s="164"/>
      <c r="AV165" s="164"/>
      <c r="AW165" s="164"/>
      <c r="AX165" s="164"/>
      <c r="AY165" s="164"/>
      <c r="AZ165" s="164"/>
      <c r="BA165" s="164"/>
      <c r="BB165" s="164"/>
      <c r="BC165" s="164"/>
      <c r="BD165" s="164"/>
      <c r="BE165" s="164"/>
      <c r="BF165" s="164"/>
      <c r="BG165" s="164"/>
      <c r="BH165" s="164"/>
      <c r="BI165" s="164"/>
      <c r="BJ165" s="164"/>
      <c r="BK165" s="164"/>
      <c r="BL165" s="164"/>
      <c r="BM165" s="164"/>
      <c r="BN165" s="164"/>
      <c r="BO165" s="164"/>
      <c r="BP165" s="164"/>
      <c r="BQ165" s="164"/>
    </row>
    <row r="166" spans="1:69" s="22" customFormat="1" ht="10.5" customHeight="1">
      <c r="A166" s="20"/>
      <c r="B166" s="7"/>
      <c r="C166" s="7"/>
      <c r="D166" s="7"/>
      <c r="E166" s="20"/>
      <c r="G166" s="130"/>
      <c r="H166" s="130"/>
      <c r="I166" s="130"/>
      <c r="J166" s="130"/>
      <c r="K166" s="166" t="s">
        <v>421</v>
      </c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  <c r="V166" s="166"/>
      <c r="W166" s="166"/>
      <c r="X166" s="166"/>
      <c r="Y166" s="166"/>
      <c r="Z166" s="167"/>
      <c r="AA166" s="167"/>
      <c r="AB166" s="154"/>
      <c r="AC166" s="154"/>
      <c r="AD166" s="154"/>
      <c r="AE166" s="154"/>
      <c r="AF166" s="154"/>
      <c r="AG166" s="154"/>
      <c r="AH166" s="154"/>
      <c r="AI166" s="154"/>
      <c r="AJ166" s="154"/>
      <c r="AK166" s="155"/>
      <c r="AL166" s="155"/>
      <c r="AM166" s="155"/>
      <c r="AN166" s="155"/>
      <c r="AO166" s="155"/>
      <c r="AP166" s="155"/>
      <c r="AQ166" s="155"/>
      <c r="AR166" s="98"/>
      <c r="AS166" s="98"/>
      <c r="AT166" s="113"/>
      <c r="AU166" s="113"/>
      <c r="AV166" s="113"/>
      <c r="AW166" s="113"/>
      <c r="AX166" s="113"/>
      <c r="AY166" s="113"/>
      <c r="AZ166" s="113"/>
      <c r="BA166" s="113"/>
      <c r="BB166" s="113"/>
      <c r="BC166" s="113"/>
      <c r="BD166" s="113"/>
      <c r="BE166" s="113"/>
      <c r="BF166" s="113"/>
      <c r="BG166" s="113"/>
      <c r="BH166" s="113"/>
      <c r="BI166" s="113"/>
      <c r="BJ166" s="113"/>
      <c r="BK166" s="113"/>
      <c r="BL166" s="113"/>
      <c r="BM166" s="113"/>
      <c r="BN166" s="113"/>
      <c r="BO166" s="113"/>
      <c r="BP166" s="113"/>
      <c r="BQ166" s="113"/>
    </row>
    <row r="167" spans="1:69" s="22" customFormat="1" ht="10.5" customHeight="1">
      <c r="A167" s="20"/>
      <c r="B167" s="7"/>
      <c r="C167" s="7"/>
      <c r="D167" s="7"/>
      <c r="E167" s="20"/>
      <c r="G167" s="94"/>
      <c r="H167" s="94"/>
      <c r="I167" s="94"/>
      <c r="J167" s="94"/>
      <c r="K167" s="125" t="s">
        <v>430</v>
      </c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  <c r="AC167" s="126"/>
      <c r="AD167" s="126"/>
      <c r="AE167" s="126"/>
      <c r="AF167" s="126"/>
      <c r="AG167" s="126"/>
      <c r="AH167" s="126"/>
      <c r="AI167" s="126"/>
      <c r="AJ167" s="127"/>
      <c r="AK167" s="156"/>
      <c r="AL167" s="157"/>
      <c r="AM167" s="157"/>
      <c r="AN167" s="157"/>
      <c r="AO167" s="157"/>
      <c r="AP167" s="157"/>
      <c r="AQ167" s="158"/>
      <c r="AR167" s="99"/>
      <c r="AS167" s="100"/>
      <c r="AT167" s="101"/>
      <c r="AU167" s="102"/>
      <c r="AV167" s="102"/>
      <c r="AW167" s="102"/>
      <c r="AX167" s="102"/>
      <c r="AY167" s="102"/>
      <c r="AZ167" s="102"/>
      <c r="BA167" s="102"/>
      <c r="BB167" s="102"/>
      <c r="BC167" s="102"/>
      <c r="BD167" s="102"/>
      <c r="BE167" s="102"/>
      <c r="BF167" s="102"/>
      <c r="BG167" s="102"/>
      <c r="BH167" s="102"/>
      <c r="BI167" s="102"/>
      <c r="BJ167" s="102"/>
      <c r="BK167" s="102"/>
      <c r="BL167" s="102"/>
      <c r="BM167" s="102"/>
      <c r="BN167" s="102"/>
      <c r="BO167" s="102"/>
      <c r="BP167" s="102"/>
      <c r="BQ167" s="103"/>
    </row>
    <row r="168" spans="1:69" s="22" customFormat="1" ht="10.5" customHeight="1">
      <c r="A168" s="20"/>
      <c r="B168" s="7"/>
      <c r="C168" s="7"/>
      <c r="D168" s="7"/>
      <c r="E168" s="20"/>
      <c r="G168" s="130"/>
      <c r="H168" s="130"/>
      <c r="I168" s="130"/>
      <c r="J168" s="130"/>
      <c r="K168" s="161" t="s">
        <v>422</v>
      </c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3"/>
      <c r="AF168" s="154"/>
      <c r="AG168" s="154"/>
      <c r="AH168" s="154"/>
      <c r="AI168" s="154"/>
      <c r="AJ168" s="154"/>
      <c r="AK168" s="155"/>
      <c r="AL168" s="155"/>
      <c r="AM168" s="155"/>
      <c r="AN168" s="155"/>
      <c r="AO168" s="155"/>
      <c r="AP168" s="155"/>
      <c r="AQ168" s="155"/>
      <c r="AR168" s="160"/>
      <c r="AS168" s="160"/>
      <c r="AT168" s="113"/>
      <c r="AU168" s="113"/>
      <c r="AV168" s="113"/>
      <c r="AW168" s="113"/>
      <c r="AX168" s="113"/>
      <c r="AY168" s="113"/>
      <c r="AZ168" s="113"/>
      <c r="BA168" s="113"/>
      <c r="BB168" s="113"/>
      <c r="BC168" s="113"/>
      <c r="BD168" s="113"/>
      <c r="BE168" s="113"/>
      <c r="BF168" s="113"/>
      <c r="BG168" s="113"/>
      <c r="BH168" s="113"/>
      <c r="BI168" s="113"/>
      <c r="BJ168" s="113"/>
      <c r="BK168" s="113"/>
      <c r="BL168" s="113"/>
      <c r="BM168" s="113"/>
      <c r="BN168" s="113"/>
      <c r="BO168" s="113"/>
      <c r="BP168" s="113"/>
      <c r="BQ168" s="113"/>
    </row>
    <row r="169" spans="1:69" s="22" customFormat="1" ht="10.5" customHeight="1">
      <c r="A169" s="20"/>
      <c r="B169" s="7"/>
      <c r="C169" s="7"/>
      <c r="D169" s="7"/>
      <c r="E169" s="20"/>
      <c r="G169" s="130"/>
      <c r="H169" s="130"/>
      <c r="I169" s="130"/>
      <c r="J169" s="130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  <c r="V169" s="166"/>
      <c r="W169" s="166"/>
      <c r="X169" s="166"/>
      <c r="Y169" s="166"/>
      <c r="Z169" s="167"/>
      <c r="AA169" s="167"/>
      <c r="AB169" s="154"/>
      <c r="AC169" s="154"/>
      <c r="AD169" s="154"/>
      <c r="AE169" s="154"/>
      <c r="AF169" s="154"/>
      <c r="AG169" s="154"/>
      <c r="AH169" s="154"/>
      <c r="AI169" s="154"/>
      <c r="AJ169" s="154"/>
      <c r="AK169" s="155"/>
      <c r="AL169" s="155"/>
      <c r="AM169" s="155"/>
      <c r="AN169" s="155"/>
      <c r="AO169" s="155"/>
      <c r="AP169" s="155"/>
      <c r="AQ169" s="155"/>
      <c r="AR169" s="160"/>
      <c r="AS169" s="160"/>
      <c r="AT169" s="113"/>
      <c r="AU169" s="113"/>
      <c r="AV169" s="113"/>
      <c r="AW169" s="113"/>
      <c r="AX169" s="113"/>
      <c r="AY169" s="113"/>
      <c r="AZ169" s="113"/>
      <c r="BA169" s="113"/>
      <c r="BB169" s="113"/>
      <c r="BC169" s="113"/>
      <c r="BD169" s="113"/>
      <c r="BE169" s="113"/>
      <c r="BF169" s="113"/>
      <c r="BG169" s="113"/>
      <c r="BH169" s="113"/>
      <c r="BI169" s="113"/>
      <c r="BJ169" s="113"/>
      <c r="BK169" s="113"/>
      <c r="BL169" s="113"/>
      <c r="BM169" s="113"/>
      <c r="BN169" s="113"/>
      <c r="BO169" s="113"/>
      <c r="BP169" s="113"/>
      <c r="BQ169" s="113"/>
    </row>
    <row r="170" spans="1:191" s="22" customFormat="1" ht="10.5" customHeight="1">
      <c r="A170" s="19"/>
      <c r="B170" s="68"/>
      <c r="C170" s="44"/>
      <c r="D170" s="7"/>
      <c r="E170" s="20"/>
      <c r="G170" s="140"/>
      <c r="H170" s="140"/>
      <c r="I170" s="140"/>
      <c r="J170" s="140"/>
      <c r="K170" s="172" t="s">
        <v>411</v>
      </c>
      <c r="L170" s="173"/>
      <c r="M170" s="173"/>
      <c r="N170" s="173"/>
      <c r="O170" s="173"/>
      <c r="P170" s="173"/>
      <c r="Q170" s="173"/>
      <c r="R170" s="173"/>
      <c r="S170" s="173"/>
      <c r="T170" s="173"/>
      <c r="U170" s="173"/>
      <c r="V170" s="173"/>
      <c r="W170" s="173"/>
      <c r="X170" s="173"/>
      <c r="Y170" s="173"/>
      <c r="Z170" s="173"/>
      <c r="AA170" s="173"/>
      <c r="AB170" s="173"/>
      <c r="AC170" s="173"/>
      <c r="AD170" s="173"/>
      <c r="AE170" s="173"/>
      <c r="AF170" s="173"/>
      <c r="AG170" s="173"/>
      <c r="AH170" s="173"/>
      <c r="AI170" s="173"/>
      <c r="AJ170" s="173"/>
      <c r="AR170" s="153"/>
      <c r="AS170" s="153"/>
      <c r="AT170" s="153"/>
      <c r="AU170" s="150"/>
      <c r="AV170" s="151"/>
      <c r="AW170" s="151"/>
      <c r="AX170" s="151"/>
      <c r="AY170" s="152"/>
      <c r="AZ170" s="182"/>
      <c r="BA170" s="183"/>
      <c r="BB170" s="183"/>
      <c r="BC170" s="183"/>
      <c r="BD170" s="183"/>
      <c r="BE170" s="184"/>
      <c r="BF170" s="180"/>
      <c r="BG170" s="181"/>
      <c r="BH170" s="181"/>
      <c r="BI170" s="181"/>
      <c r="BJ170" s="181"/>
      <c r="BK170" s="181"/>
      <c r="BL170" s="181"/>
      <c r="BM170" s="181"/>
      <c r="BN170" s="181"/>
      <c r="BO170" s="181"/>
      <c r="BP170" s="181"/>
      <c r="BQ170" s="18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</row>
    <row r="171" spans="1:191" s="22" customFormat="1" ht="3.75" customHeight="1">
      <c r="A171" s="19"/>
      <c r="B171" s="68"/>
      <c r="C171" s="7"/>
      <c r="D171" s="7"/>
      <c r="E171" s="20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3"/>
      <c r="AK171" s="11"/>
      <c r="AL171" s="11"/>
      <c r="AM171" s="11"/>
      <c r="AN171" s="11"/>
      <c r="AO171" s="11"/>
      <c r="AP171" s="11"/>
      <c r="AQ171" s="11"/>
      <c r="AR171" s="69"/>
      <c r="AS171" s="69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  <c r="FJ171" s="24"/>
      <c r="FK171" s="24"/>
      <c r="FL171" s="24"/>
      <c r="FM171" s="24"/>
      <c r="FN171" s="24"/>
      <c r="FO171" s="24"/>
      <c r="FP171" s="24"/>
      <c r="FQ171" s="24"/>
      <c r="FR171" s="24"/>
      <c r="FS171" s="24"/>
      <c r="FT171" s="24"/>
      <c r="FU171" s="24"/>
      <c r="FV171" s="24"/>
      <c r="FW171" s="24"/>
      <c r="FX171" s="24"/>
      <c r="FY171" s="24"/>
      <c r="FZ171" s="24"/>
      <c r="GA171" s="24"/>
      <c r="GB171" s="24"/>
      <c r="GC171" s="24"/>
      <c r="GD171" s="24"/>
      <c r="GE171" s="24"/>
      <c r="GF171" s="24"/>
      <c r="GG171" s="24"/>
      <c r="GH171" s="24"/>
      <c r="GI171" s="24"/>
    </row>
    <row r="172" spans="1:191" s="22" customFormat="1" ht="22.5" customHeight="1">
      <c r="A172" s="20"/>
      <c r="B172" s="12"/>
      <c r="C172" s="7"/>
      <c r="D172" s="7"/>
      <c r="E172" s="20"/>
      <c r="G172" s="140"/>
      <c r="H172" s="140"/>
      <c r="I172" s="140"/>
      <c r="J172" s="140"/>
      <c r="K172" s="186" t="s">
        <v>416</v>
      </c>
      <c r="L172" s="187"/>
      <c r="M172" s="187"/>
      <c r="N172" s="187"/>
      <c r="O172" s="187"/>
      <c r="P172" s="187"/>
      <c r="Q172" s="187"/>
      <c r="R172" s="187"/>
      <c r="S172" s="187"/>
      <c r="T172" s="187"/>
      <c r="U172" s="187"/>
      <c r="V172" s="187"/>
      <c r="W172" s="187"/>
      <c r="X172" s="187"/>
      <c r="Y172" s="187"/>
      <c r="Z172" s="187"/>
      <c r="AA172" s="187"/>
      <c r="AB172" s="187"/>
      <c r="AC172" s="187"/>
      <c r="AD172" s="187"/>
      <c r="AE172" s="187"/>
      <c r="AF172" s="187"/>
      <c r="AG172" s="187"/>
      <c r="AH172" s="187"/>
      <c r="AI172" s="187"/>
      <c r="AJ172" s="187"/>
      <c r="AK172" s="168"/>
      <c r="AL172" s="168"/>
      <c r="AM172" s="168"/>
      <c r="AN172" s="168"/>
      <c r="AO172" s="168"/>
      <c r="AP172" s="168"/>
      <c r="AQ172" s="168"/>
      <c r="AR172" s="153"/>
      <c r="AS172" s="153"/>
      <c r="AT172" s="153"/>
      <c r="AU172" s="264"/>
      <c r="AV172" s="265"/>
      <c r="AW172" s="265"/>
      <c r="AX172" s="265"/>
      <c r="AY172" s="265"/>
      <c r="AZ172" s="265"/>
      <c r="BA172" s="265"/>
      <c r="BB172" s="265"/>
      <c r="BC172" s="265"/>
      <c r="BD172" s="265"/>
      <c r="BE172" s="265"/>
      <c r="BF172" s="265"/>
      <c r="BG172" s="265"/>
      <c r="BH172" s="265"/>
      <c r="BI172" s="265"/>
      <c r="BJ172" s="265"/>
      <c r="BK172" s="265"/>
      <c r="BL172" s="265"/>
      <c r="BM172" s="265"/>
      <c r="BN172" s="265"/>
      <c r="BO172" s="265"/>
      <c r="BP172" s="265"/>
      <c r="BQ172" s="265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</row>
    <row r="173" spans="1:191" s="22" customFormat="1" ht="10.5" customHeight="1">
      <c r="A173" s="20"/>
      <c r="B173" s="12"/>
      <c r="C173" s="7"/>
      <c r="D173" s="7"/>
      <c r="E173" s="20"/>
      <c r="G173" s="140"/>
      <c r="H173" s="140"/>
      <c r="I173" s="140"/>
      <c r="J173" s="140"/>
      <c r="K173" s="172"/>
      <c r="L173" s="173"/>
      <c r="M173" s="173"/>
      <c r="N173" s="173"/>
      <c r="O173" s="173"/>
      <c r="P173" s="173"/>
      <c r="Q173" s="173"/>
      <c r="R173" s="173"/>
      <c r="S173" s="173"/>
      <c r="T173" s="173"/>
      <c r="U173" s="173"/>
      <c r="V173" s="173"/>
      <c r="W173" s="173"/>
      <c r="X173" s="173"/>
      <c r="Y173" s="173"/>
      <c r="Z173" s="173"/>
      <c r="AA173" s="173"/>
      <c r="AB173" s="173"/>
      <c r="AC173" s="173"/>
      <c r="AD173" s="173"/>
      <c r="AE173" s="173"/>
      <c r="AF173" s="173"/>
      <c r="AG173" s="173"/>
      <c r="AH173" s="173"/>
      <c r="AI173" s="173"/>
      <c r="AJ173" s="173"/>
      <c r="AK173" s="168"/>
      <c r="AL173" s="168"/>
      <c r="AM173" s="168"/>
      <c r="AN173" s="168"/>
      <c r="AO173" s="168"/>
      <c r="AP173" s="168"/>
      <c r="AQ173" s="168"/>
      <c r="AR173" s="153"/>
      <c r="AS173" s="153"/>
      <c r="AT173" s="153"/>
      <c r="AU173" s="264"/>
      <c r="AV173" s="265"/>
      <c r="AW173" s="265"/>
      <c r="AX173" s="265"/>
      <c r="AY173" s="265"/>
      <c r="AZ173" s="265"/>
      <c r="BA173" s="265"/>
      <c r="BB173" s="265"/>
      <c r="BC173" s="265"/>
      <c r="BD173" s="265"/>
      <c r="BE173" s="265"/>
      <c r="BF173" s="265"/>
      <c r="BG173" s="265"/>
      <c r="BH173" s="265"/>
      <c r="BI173" s="265"/>
      <c r="BJ173" s="265"/>
      <c r="BK173" s="265"/>
      <c r="BL173" s="265"/>
      <c r="BM173" s="265"/>
      <c r="BN173" s="265"/>
      <c r="BO173" s="265"/>
      <c r="BP173" s="265"/>
      <c r="BQ173" s="265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</row>
    <row r="174" spans="2:191" ht="3.75" customHeight="1">
      <c r="B174" s="12"/>
      <c r="C174" s="7"/>
      <c r="F174" s="3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3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</row>
    <row r="175" spans="2:191" ht="3.75" customHeight="1">
      <c r="B175" s="12"/>
      <c r="C175" s="7"/>
      <c r="F175" s="3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3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</row>
    <row r="176" spans="2:191" ht="3.75" customHeight="1">
      <c r="B176" s="12"/>
      <c r="C176" s="7"/>
      <c r="F176" s="3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3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</row>
    <row r="177" spans="2:191" ht="3.75" customHeight="1">
      <c r="B177" s="12"/>
      <c r="C177" s="7"/>
      <c r="F177" s="3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3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</row>
    <row r="178" spans="2:191" ht="3.75" customHeight="1">
      <c r="B178" s="12"/>
      <c r="C178" s="7"/>
      <c r="F178" s="3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3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</row>
    <row r="179" spans="2:191" ht="5.25" customHeight="1">
      <c r="B179" s="12"/>
      <c r="C179" s="7"/>
      <c r="F179" s="3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3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</row>
    <row r="180" spans="2:191" ht="5.25" customHeight="1">
      <c r="B180" s="12"/>
      <c r="C180" s="7"/>
      <c r="F180" s="3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3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</row>
    <row r="181" spans="2:191" ht="5.25" customHeight="1">
      <c r="B181" s="12"/>
      <c r="C181" s="7"/>
      <c r="F181" s="3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3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</row>
    <row r="182" spans="2:191" ht="5.25" customHeight="1">
      <c r="B182" s="12"/>
      <c r="C182" s="7"/>
      <c r="F182" s="3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3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</row>
    <row r="183" spans="2:191" ht="5.25" customHeight="1">
      <c r="B183" s="12"/>
      <c r="C183" s="7"/>
      <c r="F183" s="3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3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</row>
    <row r="184" spans="2:191" ht="5.25" customHeight="1">
      <c r="B184" s="12"/>
      <c r="C184" s="7"/>
      <c r="F184" s="3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3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</row>
    <row r="185" spans="2:191" ht="5.25" customHeight="1">
      <c r="B185" s="12"/>
      <c r="C185" s="7"/>
      <c r="F185" s="3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3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</row>
    <row r="186" spans="2:191" ht="5.25" customHeight="1">
      <c r="B186" s="12"/>
      <c r="C186" s="7"/>
      <c r="F186" s="3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3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18"/>
      <c r="FL186" s="18"/>
      <c r="FM186" s="18"/>
      <c r="FN186" s="18"/>
      <c r="FO186" s="18"/>
      <c r="FP186" s="18"/>
      <c r="FQ186" s="18"/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</row>
    <row r="187" spans="2:191" ht="5.25" customHeight="1">
      <c r="B187" s="12"/>
      <c r="C187" s="7"/>
      <c r="F187" s="3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3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  <c r="FJ187" s="18"/>
      <c r="FK187" s="18"/>
      <c r="FL187" s="18"/>
      <c r="FM187" s="18"/>
      <c r="FN187" s="18"/>
      <c r="FO187" s="18"/>
      <c r="FP187" s="18"/>
      <c r="FQ187" s="18"/>
      <c r="FR187" s="18"/>
      <c r="FS187" s="18"/>
      <c r="FT187" s="18"/>
      <c r="FU187" s="18"/>
      <c r="FV187" s="18"/>
      <c r="FW187" s="18"/>
      <c r="FX187" s="18"/>
      <c r="FY187" s="18"/>
      <c r="FZ187" s="18"/>
      <c r="GA187" s="18"/>
      <c r="GB187" s="18"/>
      <c r="GC187" s="18"/>
      <c r="GD187" s="18"/>
      <c r="GE187" s="18"/>
      <c r="GF187" s="18"/>
      <c r="GG187" s="18"/>
      <c r="GH187" s="18"/>
      <c r="GI187" s="18"/>
    </row>
    <row r="189" spans="2:191" ht="5.25" customHeight="1">
      <c r="B189" s="12"/>
      <c r="C189" s="7"/>
      <c r="F189" s="3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3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</row>
    <row r="190" spans="1:191" s="24" customFormat="1" ht="10.5" customHeight="1" thickBot="1">
      <c r="A190" s="8"/>
      <c r="B190" s="12"/>
      <c r="C190" s="7"/>
      <c r="D190" s="7"/>
      <c r="E190" s="4"/>
      <c r="F190" s="80"/>
      <c r="G190" s="80" t="s">
        <v>374</v>
      </c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</row>
    <row r="191" spans="1:194" ht="3.75" customHeight="1">
      <c r="A191" s="47"/>
      <c r="B191" s="12"/>
      <c r="C191" s="48"/>
      <c r="D191" s="48"/>
      <c r="E191" s="52"/>
      <c r="F191" s="3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3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</row>
    <row r="192" spans="1:194" ht="10.5" customHeight="1">
      <c r="A192" s="47" t="s">
        <v>197</v>
      </c>
      <c r="B192" s="47" t="s">
        <v>197</v>
      </c>
      <c r="C192" s="48" t="e">
        <f>C165+1</f>
        <v>#REF!</v>
      </c>
      <c r="D192" s="48">
        <v>-8</v>
      </c>
      <c r="E192" s="47"/>
      <c r="G192" s="177" t="s">
        <v>0</v>
      </c>
      <c r="H192" s="178"/>
      <c r="I192" s="179"/>
      <c r="J192" s="276" t="s">
        <v>1</v>
      </c>
      <c r="K192" s="277"/>
      <c r="L192" s="277"/>
      <c r="M192" s="277"/>
      <c r="N192" s="277"/>
      <c r="O192" s="277"/>
      <c r="P192" s="277"/>
      <c r="Q192" s="277"/>
      <c r="R192" s="277"/>
      <c r="S192" s="277"/>
      <c r="T192" s="277"/>
      <c r="U192" s="277"/>
      <c r="V192" s="277"/>
      <c r="W192" s="277"/>
      <c r="X192" s="277"/>
      <c r="Y192" s="277"/>
      <c r="Z192" s="277"/>
      <c r="AA192" s="277"/>
      <c r="AB192" s="278"/>
      <c r="AC192" s="273">
        <v>6</v>
      </c>
      <c r="AD192" s="274"/>
      <c r="AE192" s="275"/>
      <c r="AF192" s="253" t="s">
        <v>195</v>
      </c>
      <c r="AG192" s="254"/>
      <c r="AH192" s="254"/>
      <c r="AI192" s="255"/>
      <c r="AJ192" s="220" t="s">
        <v>340</v>
      </c>
      <c r="AK192" s="221"/>
      <c r="AL192" s="222"/>
      <c r="AM192" s="137" t="s">
        <v>203</v>
      </c>
      <c r="AN192" s="138"/>
      <c r="AO192" s="138"/>
      <c r="AP192" s="138"/>
      <c r="AQ192" s="138"/>
      <c r="AR192" s="138"/>
      <c r="AS192" s="138"/>
      <c r="AT192" s="139"/>
      <c r="AU192" s="188"/>
      <c r="AV192" s="189"/>
      <c r="AW192" s="189"/>
      <c r="AX192" s="189"/>
      <c r="AY192" s="189"/>
      <c r="AZ192" s="190"/>
      <c r="BA192" s="220" t="s">
        <v>341</v>
      </c>
      <c r="BB192" s="221"/>
      <c r="BC192" s="222"/>
      <c r="BD192" s="137" t="s">
        <v>196</v>
      </c>
      <c r="BE192" s="138"/>
      <c r="BF192" s="138"/>
      <c r="BG192" s="138"/>
      <c r="BH192" s="138"/>
      <c r="BI192" s="138"/>
      <c r="BJ192" s="138"/>
      <c r="BK192" s="138"/>
      <c r="BL192" s="138"/>
      <c r="BM192" s="138"/>
      <c r="BN192" s="138"/>
      <c r="BO192" s="139"/>
      <c r="BP192" s="262">
        <f>IF(AC192&gt;0,AC192,0)</f>
        <v>6</v>
      </c>
      <c r="BQ192" s="263"/>
      <c r="BR192" s="40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</row>
    <row r="193" spans="1:194" ht="3.75" customHeight="1">
      <c r="A193" s="47"/>
      <c r="B193" s="12"/>
      <c r="C193" s="48"/>
      <c r="D193" s="48"/>
      <c r="E193" s="52"/>
      <c r="F193" s="3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3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</row>
    <row r="194" spans="1:194" s="51" customFormat="1" ht="10.5" customHeight="1">
      <c r="A194" s="70"/>
      <c r="B194" s="12"/>
      <c r="C194" s="48"/>
      <c r="D194" s="48"/>
      <c r="E194" s="53"/>
      <c r="F194" s="54"/>
      <c r="G194" s="226" t="s">
        <v>28</v>
      </c>
      <c r="H194" s="227"/>
      <c r="I194" s="228"/>
      <c r="J194" s="267" t="s">
        <v>152</v>
      </c>
      <c r="K194" s="268"/>
      <c r="L194" s="268"/>
      <c r="M194" s="268"/>
      <c r="N194" s="268"/>
      <c r="O194" s="268"/>
      <c r="P194" s="268"/>
      <c r="Q194" s="268"/>
      <c r="R194" s="268"/>
      <c r="S194" s="268"/>
      <c r="T194" s="268"/>
      <c r="U194" s="268"/>
      <c r="V194" s="268"/>
      <c r="W194" s="268"/>
      <c r="X194" s="268"/>
      <c r="Y194" s="269"/>
      <c r="Z194" s="267" t="s">
        <v>153</v>
      </c>
      <c r="AA194" s="268"/>
      <c r="AB194" s="268"/>
      <c r="AC194" s="268"/>
      <c r="AD194" s="268"/>
      <c r="AE194" s="268"/>
      <c r="AF194" s="268"/>
      <c r="AG194" s="268"/>
      <c r="AH194" s="268"/>
      <c r="AI194" s="269"/>
      <c r="AJ194" s="256" t="s">
        <v>342</v>
      </c>
      <c r="AK194" s="256"/>
      <c r="AL194" s="256"/>
      <c r="AM194" s="258">
        <v>1</v>
      </c>
      <c r="AN194" s="258"/>
      <c r="AO194" s="258"/>
      <c r="AP194" s="258"/>
      <c r="AQ194" s="258">
        <f>AM194+1</f>
        <v>2</v>
      </c>
      <c r="AR194" s="258"/>
      <c r="AS194" s="258"/>
      <c r="AT194" s="258"/>
      <c r="AU194" s="258">
        <f>AQ194+1</f>
        <v>3</v>
      </c>
      <c r="AV194" s="258"/>
      <c r="AW194" s="258"/>
      <c r="AX194" s="258"/>
      <c r="AY194" s="258" t="s">
        <v>413</v>
      </c>
      <c r="AZ194" s="258"/>
      <c r="BA194" s="258"/>
      <c r="BB194" s="258"/>
      <c r="BC194" s="258" t="s">
        <v>414</v>
      </c>
      <c r="BD194" s="258"/>
      <c r="BE194" s="258"/>
      <c r="BF194" s="258"/>
      <c r="BG194" s="258" t="s">
        <v>415</v>
      </c>
      <c r="BH194" s="258"/>
      <c r="BI194" s="258"/>
      <c r="BJ194" s="258"/>
      <c r="BK194" s="258"/>
      <c r="BL194" s="258"/>
      <c r="BM194" s="258"/>
      <c r="BN194" s="258"/>
      <c r="BO194" s="258"/>
      <c r="BP194" s="258"/>
      <c r="BQ194" s="258"/>
      <c r="BR194" s="11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</row>
    <row r="195" spans="1:194" s="51" customFormat="1" ht="10.5" customHeight="1">
      <c r="A195" s="70"/>
      <c r="B195" s="12"/>
      <c r="C195" s="48"/>
      <c r="D195" s="48"/>
      <c r="E195" s="53"/>
      <c r="F195" s="55"/>
      <c r="G195" s="226"/>
      <c r="H195" s="227"/>
      <c r="I195" s="228"/>
      <c r="J195" s="267"/>
      <c r="K195" s="268"/>
      <c r="L195" s="268"/>
      <c r="M195" s="268"/>
      <c r="N195" s="268"/>
      <c r="O195" s="268"/>
      <c r="P195" s="268"/>
      <c r="Q195" s="268"/>
      <c r="R195" s="268"/>
      <c r="S195" s="268"/>
      <c r="T195" s="268"/>
      <c r="U195" s="268"/>
      <c r="V195" s="268"/>
      <c r="W195" s="268"/>
      <c r="X195" s="268"/>
      <c r="Y195" s="269"/>
      <c r="Z195" s="270"/>
      <c r="AA195" s="271"/>
      <c r="AB195" s="271"/>
      <c r="AC195" s="271"/>
      <c r="AD195" s="271"/>
      <c r="AE195" s="271"/>
      <c r="AF195" s="271"/>
      <c r="AG195" s="271"/>
      <c r="AH195" s="271"/>
      <c r="AI195" s="272"/>
      <c r="AJ195" s="257"/>
      <c r="AK195" s="257"/>
      <c r="AL195" s="257"/>
      <c r="AM195" s="171" t="s">
        <v>154</v>
      </c>
      <c r="AN195" s="171"/>
      <c r="AO195" s="171" t="s">
        <v>155</v>
      </c>
      <c r="AP195" s="171"/>
      <c r="AQ195" s="171" t="str">
        <f>AM195</f>
        <v> Sp*</v>
      </c>
      <c r="AR195" s="171"/>
      <c r="AS195" s="171" t="str">
        <f>AO195</f>
        <v>Ac*</v>
      </c>
      <c r="AT195" s="171"/>
      <c r="AU195" s="171" t="str">
        <f>AQ195</f>
        <v> Sp*</v>
      </c>
      <c r="AV195" s="171"/>
      <c r="AW195" s="171" t="str">
        <f>AS195</f>
        <v>Ac*</v>
      </c>
      <c r="AX195" s="171"/>
      <c r="AY195" s="171"/>
      <c r="AZ195" s="171"/>
      <c r="BA195" s="171"/>
      <c r="BB195" s="171"/>
      <c r="BC195" s="171"/>
      <c r="BD195" s="171"/>
      <c r="BE195" s="171"/>
      <c r="BF195" s="171"/>
      <c r="BG195" s="171"/>
      <c r="BH195" s="171"/>
      <c r="BI195" s="171"/>
      <c r="BJ195" s="171"/>
      <c r="BK195" s="171"/>
      <c r="BL195" s="171"/>
      <c r="BM195" s="171"/>
      <c r="BN195" s="171"/>
      <c r="BO195" s="171"/>
      <c r="BP195" s="171"/>
      <c r="BQ195" s="90"/>
      <c r="BR195" s="11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</row>
    <row r="196" spans="1:194" s="51" customFormat="1" ht="10.5" customHeight="1">
      <c r="A196" s="70"/>
      <c r="B196" s="12"/>
      <c r="C196" s="48"/>
      <c r="D196" s="48"/>
      <c r="E196" s="53"/>
      <c r="G196" s="229"/>
      <c r="H196" s="230"/>
      <c r="I196" s="231"/>
      <c r="J196" s="270"/>
      <c r="K196" s="271"/>
      <c r="L196" s="271"/>
      <c r="M196" s="271"/>
      <c r="N196" s="271"/>
      <c r="O196" s="271"/>
      <c r="P196" s="271"/>
      <c r="Q196" s="271"/>
      <c r="R196" s="271"/>
      <c r="S196" s="271"/>
      <c r="T196" s="271"/>
      <c r="U196" s="271"/>
      <c r="V196" s="271"/>
      <c r="W196" s="271"/>
      <c r="X196" s="271"/>
      <c r="Y196" s="272"/>
      <c r="Z196" s="259" t="s">
        <v>15</v>
      </c>
      <c r="AA196" s="260"/>
      <c r="AB196" s="260"/>
      <c r="AC196" s="260"/>
      <c r="AD196" s="260"/>
      <c r="AE196" s="260"/>
      <c r="AF196" s="261"/>
      <c r="AG196" s="217" t="s">
        <v>2</v>
      </c>
      <c r="AH196" s="218"/>
      <c r="AI196" s="219"/>
      <c r="AJ196" s="233" t="s">
        <v>2</v>
      </c>
      <c r="AK196" s="233"/>
      <c r="AL196" s="233"/>
      <c r="AM196" s="233" t="s">
        <v>2</v>
      </c>
      <c r="AN196" s="233"/>
      <c r="AO196" s="233" t="s">
        <v>2</v>
      </c>
      <c r="AP196" s="233"/>
      <c r="AQ196" s="170" t="str">
        <f>AM196</f>
        <v> </v>
      </c>
      <c r="AR196" s="171"/>
      <c r="AS196" s="170" t="str">
        <f>AO196</f>
        <v> </v>
      </c>
      <c r="AT196" s="171"/>
      <c r="AU196" s="170" t="str">
        <f>AQ196</f>
        <v> </v>
      </c>
      <c r="AV196" s="171"/>
      <c r="AW196" s="170" t="str">
        <f>AS196</f>
        <v> </v>
      </c>
      <c r="AX196" s="171"/>
      <c r="AY196" s="170"/>
      <c r="AZ196" s="171"/>
      <c r="BA196" s="170"/>
      <c r="BB196" s="171"/>
      <c r="BC196" s="170"/>
      <c r="BD196" s="171"/>
      <c r="BE196" s="170"/>
      <c r="BF196" s="171"/>
      <c r="BG196" s="170"/>
      <c r="BH196" s="171"/>
      <c r="BI196" s="170"/>
      <c r="BJ196" s="171"/>
      <c r="BK196" s="170"/>
      <c r="BL196" s="171"/>
      <c r="BM196" s="170"/>
      <c r="BN196" s="171"/>
      <c r="BO196" s="170"/>
      <c r="BP196" s="171"/>
      <c r="BQ196" s="89"/>
      <c r="BR196" s="56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</row>
    <row r="197" spans="1:69" s="22" customFormat="1" ht="10.5" customHeight="1">
      <c r="A197" s="50"/>
      <c r="B197" s="71" t="s">
        <v>362</v>
      </c>
      <c r="C197" s="266"/>
      <c r="D197" s="266"/>
      <c r="E197" s="49"/>
      <c r="G197" s="110" t="s">
        <v>339</v>
      </c>
      <c r="H197" s="112"/>
      <c r="I197" s="223" t="s">
        <v>156</v>
      </c>
      <c r="J197" s="224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4"/>
      <c r="W197" s="224"/>
      <c r="X197" s="224"/>
      <c r="Y197" s="225"/>
      <c r="Z197" s="156">
        <f>AK12</f>
        <v>8000</v>
      </c>
      <c r="AA197" s="157"/>
      <c r="AB197" s="157"/>
      <c r="AC197" s="157"/>
      <c r="AD197" s="157"/>
      <c r="AE197" s="157"/>
      <c r="AF197" s="158"/>
      <c r="AG197" s="174">
        <f>Z197/316960*100</f>
        <v>2.523977788995457</v>
      </c>
      <c r="AH197" s="175"/>
      <c r="AI197" s="176"/>
      <c r="AJ197" s="232"/>
      <c r="AK197" s="232"/>
      <c r="AL197" s="232"/>
      <c r="AM197" s="185"/>
      <c r="AN197" s="185"/>
      <c r="AO197" s="234"/>
      <c r="AP197" s="234"/>
      <c r="AQ197" s="185"/>
      <c r="AR197" s="185"/>
      <c r="AS197" s="169"/>
      <c r="AT197" s="169"/>
      <c r="AU197" s="185"/>
      <c r="AV197" s="185"/>
      <c r="AW197" s="169"/>
      <c r="AX197" s="169"/>
      <c r="AY197" s="185"/>
      <c r="AZ197" s="185"/>
      <c r="BA197" s="169"/>
      <c r="BB197" s="169"/>
      <c r="BC197" s="169"/>
      <c r="BD197" s="169"/>
      <c r="BE197" s="169"/>
      <c r="BF197" s="169"/>
      <c r="BG197" s="169"/>
      <c r="BH197" s="169"/>
      <c r="BI197" s="169"/>
      <c r="BJ197" s="169"/>
      <c r="BK197" s="185"/>
      <c r="BL197" s="185"/>
      <c r="BM197" s="169"/>
      <c r="BN197" s="169"/>
      <c r="BO197" s="185"/>
      <c r="BP197" s="185"/>
      <c r="BQ197" s="91"/>
    </row>
    <row r="198" spans="1:69" s="22" customFormat="1" ht="10.5" customHeight="1">
      <c r="A198" s="49"/>
      <c r="B198" s="71"/>
      <c r="C198" s="266"/>
      <c r="D198" s="266"/>
      <c r="E198" s="49"/>
      <c r="G198" s="110" t="s">
        <v>343</v>
      </c>
      <c r="H198" s="112"/>
      <c r="I198" s="223" t="str">
        <f>K14</f>
        <v>INFRAESTRUTURA</v>
      </c>
      <c r="J198" s="224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4"/>
      <c r="W198" s="224"/>
      <c r="X198" s="224"/>
      <c r="Y198" s="225"/>
      <c r="Z198" s="156">
        <f>AK14</f>
        <v>12928</v>
      </c>
      <c r="AA198" s="157"/>
      <c r="AB198" s="157"/>
      <c r="AC198" s="157"/>
      <c r="AD198" s="157"/>
      <c r="AE198" s="157"/>
      <c r="AF198" s="158"/>
      <c r="AG198" s="174">
        <f aca="true" t="shared" si="4" ref="AG198:AG213">Z198/316960*100</f>
        <v>4.078748107016658</v>
      </c>
      <c r="AH198" s="175"/>
      <c r="AI198" s="176"/>
      <c r="AJ198" s="232"/>
      <c r="AK198" s="232"/>
      <c r="AL198" s="232"/>
      <c r="AM198" s="185"/>
      <c r="AN198" s="185"/>
      <c r="AO198" s="234"/>
      <c r="AP198" s="234"/>
      <c r="AQ198" s="185"/>
      <c r="AR198" s="185"/>
      <c r="AS198" s="169"/>
      <c r="AT198" s="169"/>
      <c r="AU198" s="185"/>
      <c r="AV198" s="185"/>
      <c r="AW198" s="169"/>
      <c r="AX198" s="169"/>
      <c r="AY198" s="185"/>
      <c r="AZ198" s="185"/>
      <c r="BA198" s="169"/>
      <c r="BB198" s="169"/>
      <c r="BC198" s="185"/>
      <c r="BD198" s="185"/>
      <c r="BE198" s="169"/>
      <c r="BF198" s="169"/>
      <c r="BG198" s="185"/>
      <c r="BH198" s="185"/>
      <c r="BI198" s="169"/>
      <c r="BJ198" s="169"/>
      <c r="BK198" s="185"/>
      <c r="BL198" s="185"/>
      <c r="BM198" s="169"/>
      <c r="BN198" s="169"/>
      <c r="BO198" s="185"/>
      <c r="BP198" s="185"/>
      <c r="BQ198" s="91"/>
    </row>
    <row r="199" spans="1:69" s="22" customFormat="1" ht="10.5" customHeight="1">
      <c r="A199" s="49"/>
      <c r="B199" s="71"/>
      <c r="C199" s="266"/>
      <c r="D199" s="266"/>
      <c r="E199" s="49"/>
      <c r="G199" s="110" t="s">
        <v>344</v>
      </c>
      <c r="H199" s="112"/>
      <c r="I199" s="223" t="str">
        <f>K24</f>
        <v>SUPRAESTRUTURA</v>
      </c>
      <c r="J199" s="224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4"/>
      <c r="W199" s="224"/>
      <c r="X199" s="224"/>
      <c r="Y199" s="225"/>
      <c r="Z199" s="156">
        <f>AK24</f>
        <v>30805.379999999997</v>
      </c>
      <c r="AA199" s="157"/>
      <c r="AB199" s="157"/>
      <c r="AC199" s="157"/>
      <c r="AD199" s="157"/>
      <c r="AE199" s="157"/>
      <c r="AF199" s="158"/>
      <c r="AG199" s="174">
        <f t="shared" si="4"/>
        <v>9.719011862695607</v>
      </c>
      <c r="AH199" s="175"/>
      <c r="AI199" s="176"/>
      <c r="AJ199" s="232"/>
      <c r="AK199" s="232"/>
      <c r="AL199" s="232"/>
      <c r="AM199" s="185"/>
      <c r="AN199" s="185"/>
      <c r="AO199" s="234"/>
      <c r="AP199" s="234"/>
      <c r="AQ199" s="185"/>
      <c r="AR199" s="185"/>
      <c r="AS199" s="169"/>
      <c r="AT199" s="169"/>
      <c r="AU199" s="169"/>
      <c r="AV199" s="169"/>
      <c r="AW199" s="169"/>
      <c r="AX199" s="169"/>
      <c r="AY199" s="169"/>
      <c r="AZ199" s="169"/>
      <c r="BA199" s="169"/>
      <c r="BB199" s="169"/>
      <c r="BC199" s="169"/>
      <c r="BD199" s="169"/>
      <c r="BE199" s="169"/>
      <c r="BF199" s="169"/>
      <c r="BG199" s="169"/>
      <c r="BH199" s="169"/>
      <c r="BI199" s="169"/>
      <c r="BJ199" s="169"/>
      <c r="BK199" s="185"/>
      <c r="BL199" s="185"/>
      <c r="BM199" s="169"/>
      <c r="BN199" s="169"/>
      <c r="BO199" s="185"/>
      <c r="BP199" s="185"/>
      <c r="BQ199" s="91"/>
    </row>
    <row r="200" spans="1:69" s="22" customFormat="1" ht="10.5" customHeight="1">
      <c r="A200" s="49"/>
      <c r="B200" s="71"/>
      <c r="C200" s="266"/>
      <c r="D200" s="266"/>
      <c r="E200" s="49"/>
      <c r="G200" s="110" t="s">
        <v>345</v>
      </c>
      <c r="H200" s="112"/>
      <c r="I200" s="223" t="str">
        <f>K31</f>
        <v>PAREDES E PAINEIS</v>
      </c>
      <c r="J200" s="224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4"/>
      <c r="W200" s="224"/>
      <c r="X200" s="224"/>
      <c r="Y200" s="225"/>
      <c r="Z200" s="156">
        <f>AK31</f>
        <v>15406.159999999998</v>
      </c>
      <c r="AA200" s="157"/>
      <c r="AB200" s="157"/>
      <c r="AC200" s="157"/>
      <c r="AD200" s="157"/>
      <c r="AE200" s="157"/>
      <c r="AF200" s="158"/>
      <c r="AG200" s="174">
        <f t="shared" si="4"/>
        <v>4.860600706713781</v>
      </c>
      <c r="AH200" s="175"/>
      <c r="AI200" s="176"/>
      <c r="AJ200" s="232"/>
      <c r="AK200" s="232"/>
      <c r="AL200" s="232"/>
      <c r="AM200" s="185"/>
      <c r="AN200" s="185"/>
      <c r="AO200" s="234"/>
      <c r="AP200" s="234"/>
      <c r="AQ200" s="185"/>
      <c r="AR200" s="185"/>
      <c r="AS200" s="169"/>
      <c r="AT200" s="169"/>
      <c r="AU200" s="185"/>
      <c r="AV200" s="185"/>
      <c r="AW200" s="169"/>
      <c r="AX200" s="169"/>
      <c r="AY200" s="185"/>
      <c r="AZ200" s="185"/>
      <c r="BA200" s="169"/>
      <c r="BB200" s="169"/>
      <c r="BC200" s="185"/>
      <c r="BD200" s="185"/>
      <c r="BE200" s="169"/>
      <c r="BF200" s="169"/>
      <c r="BG200" s="185"/>
      <c r="BH200" s="185"/>
      <c r="BI200" s="169"/>
      <c r="BJ200" s="169"/>
      <c r="BK200" s="185"/>
      <c r="BL200" s="185"/>
      <c r="BM200" s="169"/>
      <c r="BN200" s="169"/>
      <c r="BO200" s="185"/>
      <c r="BP200" s="185"/>
      <c r="BQ200" s="91"/>
    </row>
    <row r="201" spans="1:69" s="22" customFormat="1" ht="10.5" customHeight="1">
      <c r="A201" s="49"/>
      <c r="B201" s="71"/>
      <c r="C201" s="266"/>
      <c r="D201" s="266"/>
      <c r="E201" s="49"/>
      <c r="G201" s="110" t="s">
        <v>346</v>
      </c>
      <c r="H201" s="112"/>
      <c r="I201" s="223" t="str">
        <f>K40</f>
        <v>ESQUADRIAS</v>
      </c>
      <c r="J201" s="224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4"/>
      <c r="W201" s="224"/>
      <c r="X201" s="224"/>
      <c r="Y201" s="225"/>
      <c r="Z201" s="156">
        <f>AK40</f>
        <v>1700</v>
      </c>
      <c r="AA201" s="157"/>
      <c r="AB201" s="157"/>
      <c r="AC201" s="157"/>
      <c r="AD201" s="157"/>
      <c r="AE201" s="157"/>
      <c r="AF201" s="158"/>
      <c r="AG201" s="174">
        <f t="shared" si="4"/>
        <v>0.5363452801615346</v>
      </c>
      <c r="AH201" s="175"/>
      <c r="AI201" s="176"/>
      <c r="AJ201" s="232"/>
      <c r="AK201" s="232"/>
      <c r="AL201" s="232"/>
      <c r="AM201" s="185"/>
      <c r="AN201" s="185"/>
      <c r="AO201" s="234"/>
      <c r="AP201" s="234"/>
      <c r="AQ201" s="185"/>
      <c r="AR201" s="185"/>
      <c r="AS201" s="169"/>
      <c r="AT201" s="169"/>
      <c r="AU201" s="185"/>
      <c r="AV201" s="185"/>
      <c r="AW201" s="169"/>
      <c r="AX201" s="169"/>
      <c r="AY201" s="185"/>
      <c r="AZ201" s="185"/>
      <c r="BA201" s="169"/>
      <c r="BB201" s="169"/>
      <c r="BC201" s="185"/>
      <c r="BD201" s="185"/>
      <c r="BE201" s="169"/>
      <c r="BF201" s="169"/>
      <c r="BG201" s="185"/>
      <c r="BH201" s="185"/>
      <c r="BI201" s="169"/>
      <c r="BJ201" s="169"/>
      <c r="BK201" s="185"/>
      <c r="BL201" s="185"/>
      <c r="BM201" s="169"/>
      <c r="BN201" s="169"/>
      <c r="BO201" s="185"/>
      <c r="BP201" s="185"/>
      <c r="BQ201" s="91"/>
    </row>
    <row r="202" spans="1:69" s="22" customFormat="1" ht="10.5" customHeight="1">
      <c r="A202" s="49"/>
      <c r="B202" s="71"/>
      <c r="C202" s="266"/>
      <c r="D202" s="266"/>
      <c r="E202" s="49"/>
      <c r="G202" s="110" t="s">
        <v>347</v>
      </c>
      <c r="H202" s="112"/>
      <c r="I202" s="223" t="str">
        <f>K50</f>
        <v>VIDROS E PLÁSTICOS</v>
      </c>
      <c r="J202" s="224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4"/>
      <c r="W202" s="224"/>
      <c r="X202" s="224"/>
      <c r="Y202" s="225"/>
      <c r="Z202" s="156">
        <f>AK50</f>
        <v>3601.7999999999997</v>
      </c>
      <c r="AA202" s="157"/>
      <c r="AB202" s="157"/>
      <c r="AC202" s="157"/>
      <c r="AD202" s="157"/>
      <c r="AE202" s="157"/>
      <c r="AF202" s="158"/>
      <c r="AG202" s="174">
        <f t="shared" si="4"/>
        <v>1.1363579000504795</v>
      </c>
      <c r="AH202" s="175"/>
      <c r="AI202" s="176"/>
      <c r="AJ202" s="232"/>
      <c r="AK202" s="232"/>
      <c r="AL202" s="232"/>
      <c r="AM202" s="185"/>
      <c r="AN202" s="185"/>
      <c r="AO202" s="234"/>
      <c r="AP202" s="234"/>
      <c r="AQ202" s="185"/>
      <c r="AR202" s="185"/>
      <c r="AS202" s="169"/>
      <c r="AT202" s="169"/>
      <c r="AU202" s="185"/>
      <c r="AV202" s="185"/>
      <c r="AW202" s="169"/>
      <c r="AX202" s="169"/>
      <c r="AY202" s="185"/>
      <c r="AZ202" s="185"/>
      <c r="BA202" s="169"/>
      <c r="BB202" s="169"/>
      <c r="BC202" s="185"/>
      <c r="BD202" s="185"/>
      <c r="BE202" s="169"/>
      <c r="BF202" s="169"/>
      <c r="BG202" s="185"/>
      <c r="BH202" s="185"/>
      <c r="BI202" s="169"/>
      <c r="BJ202" s="169"/>
      <c r="BK202" s="185"/>
      <c r="BL202" s="185"/>
      <c r="BM202" s="169"/>
      <c r="BN202" s="169"/>
      <c r="BO202" s="185"/>
      <c r="BP202" s="185"/>
      <c r="BQ202" s="91"/>
    </row>
    <row r="203" spans="1:69" s="22" customFormat="1" ht="10.5" customHeight="1">
      <c r="A203" s="49"/>
      <c r="B203" s="71"/>
      <c r="C203" s="266"/>
      <c r="D203" s="266"/>
      <c r="E203" s="49"/>
      <c r="G203" s="110" t="s">
        <v>348</v>
      </c>
      <c r="H203" s="112"/>
      <c r="I203" s="223" t="str">
        <f>K59</f>
        <v>COBERTURAS </v>
      </c>
      <c r="J203" s="224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4"/>
      <c r="W203" s="224"/>
      <c r="X203" s="224"/>
      <c r="Y203" s="225"/>
      <c r="Z203" s="156">
        <f>AK59</f>
        <v>8430.960000000001</v>
      </c>
      <c r="AA203" s="157"/>
      <c r="AB203" s="157"/>
      <c r="AC203" s="157"/>
      <c r="AD203" s="157"/>
      <c r="AE203" s="157"/>
      <c r="AF203" s="158"/>
      <c r="AG203" s="174">
        <f t="shared" si="4"/>
        <v>2.6599444724886423</v>
      </c>
      <c r="AH203" s="175"/>
      <c r="AI203" s="176"/>
      <c r="AJ203" s="232"/>
      <c r="AK203" s="232"/>
      <c r="AL203" s="232"/>
      <c r="AM203" s="185"/>
      <c r="AN203" s="185"/>
      <c r="AO203" s="234"/>
      <c r="AP203" s="234"/>
      <c r="AQ203" s="185"/>
      <c r="AR203" s="185"/>
      <c r="AS203" s="169"/>
      <c r="AT203" s="169"/>
      <c r="AU203" s="185"/>
      <c r="AV203" s="185"/>
      <c r="AW203" s="169"/>
      <c r="AX203" s="169"/>
      <c r="AY203" s="185"/>
      <c r="AZ203" s="185"/>
      <c r="BA203" s="169"/>
      <c r="BB203" s="169"/>
      <c r="BC203" s="185"/>
      <c r="BD203" s="185"/>
      <c r="BE203" s="169"/>
      <c r="BF203" s="169"/>
      <c r="BG203" s="185"/>
      <c r="BH203" s="185"/>
      <c r="BI203" s="169"/>
      <c r="BJ203" s="169"/>
      <c r="BK203" s="185"/>
      <c r="BL203" s="185"/>
      <c r="BM203" s="169"/>
      <c r="BN203" s="169"/>
      <c r="BO203" s="185"/>
      <c r="BP203" s="185"/>
      <c r="BQ203" s="91"/>
    </row>
    <row r="204" spans="1:69" s="22" customFormat="1" ht="10.5" customHeight="1">
      <c r="A204" s="49"/>
      <c r="B204" s="71"/>
      <c r="C204" s="266"/>
      <c r="D204" s="266"/>
      <c r="E204" s="49"/>
      <c r="G204" s="110" t="s">
        <v>349</v>
      </c>
      <c r="H204" s="112"/>
      <c r="I204" s="223" t="str">
        <f>K66</f>
        <v>IMPERMEABILIZAÇÕES</v>
      </c>
      <c r="J204" s="224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4"/>
      <c r="W204" s="224"/>
      <c r="X204" s="224"/>
      <c r="Y204" s="225"/>
      <c r="Z204" s="156">
        <f>AK66</f>
        <v>2016</v>
      </c>
      <c r="AA204" s="157"/>
      <c r="AB204" s="157"/>
      <c r="AC204" s="157"/>
      <c r="AD204" s="157"/>
      <c r="AE204" s="157"/>
      <c r="AF204" s="158"/>
      <c r="AG204" s="174">
        <f t="shared" si="4"/>
        <v>0.6360424028268552</v>
      </c>
      <c r="AH204" s="175"/>
      <c r="AI204" s="176"/>
      <c r="AJ204" s="232"/>
      <c r="AK204" s="232"/>
      <c r="AL204" s="232"/>
      <c r="AM204" s="185"/>
      <c r="AN204" s="185"/>
      <c r="AO204" s="234"/>
      <c r="AP204" s="234"/>
      <c r="AQ204" s="185"/>
      <c r="AR204" s="185"/>
      <c r="AS204" s="169"/>
      <c r="AT204" s="169"/>
      <c r="AU204" s="185"/>
      <c r="AV204" s="185"/>
      <c r="AW204" s="169"/>
      <c r="AX204" s="169"/>
      <c r="AY204" s="185"/>
      <c r="AZ204" s="185"/>
      <c r="BA204" s="169"/>
      <c r="BB204" s="169"/>
      <c r="BC204" s="185"/>
      <c r="BD204" s="185"/>
      <c r="BE204" s="169"/>
      <c r="BF204" s="169"/>
      <c r="BG204" s="185"/>
      <c r="BH204" s="185"/>
      <c r="BI204" s="169"/>
      <c r="BJ204" s="169"/>
      <c r="BK204" s="185"/>
      <c r="BL204" s="185"/>
      <c r="BM204" s="169"/>
      <c r="BN204" s="169"/>
      <c r="BO204" s="185"/>
      <c r="BP204" s="185"/>
      <c r="BQ204" s="91"/>
    </row>
    <row r="205" spans="1:69" s="22" customFormat="1" ht="10.5" customHeight="1">
      <c r="A205" s="49"/>
      <c r="B205" s="71"/>
      <c r="C205" s="266"/>
      <c r="D205" s="266"/>
      <c r="E205" s="49"/>
      <c r="G205" s="110" t="s">
        <v>350</v>
      </c>
      <c r="H205" s="112"/>
      <c r="I205" s="223" t="str">
        <f>K73</f>
        <v>REVESTIMENTOS INTERNOS</v>
      </c>
      <c r="J205" s="224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4"/>
      <c r="W205" s="224"/>
      <c r="X205" s="224"/>
      <c r="Y205" s="225"/>
      <c r="Z205" s="156">
        <f>AK73</f>
        <v>20820.162500000002</v>
      </c>
      <c r="AA205" s="157"/>
      <c r="AB205" s="157"/>
      <c r="AC205" s="157"/>
      <c r="AD205" s="157"/>
      <c r="AE205" s="157"/>
      <c r="AF205" s="158"/>
      <c r="AG205" s="174">
        <f t="shared" si="4"/>
        <v>6.5687034641595154</v>
      </c>
      <c r="AH205" s="175"/>
      <c r="AI205" s="176"/>
      <c r="AJ205" s="232"/>
      <c r="AK205" s="232"/>
      <c r="AL205" s="232"/>
      <c r="AM205" s="282"/>
      <c r="AN205" s="283"/>
      <c r="AO205" s="234"/>
      <c r="AP205" s="234"/>
      <c r="AQ205" s="185"/>
      <c r="AR205" s="185"/>
      <c r="AS205" s="169"/>
      <c r="AT205" s="169"/>
      <c r="AU205" s="185"/>
      <c r="AV205" s="185"/>
      <c r="AW205" s="169"/>
      <c r="AX205" s="169"/>
      <c r="AY205" s="185"/>
      <c r="AZ205" s="185"/>
      <c r="BA205" s="169"/>
      <c r="BB205" s="169"/>
      <c r="BC205" s="185"/>
      <c r="BD205" s="185"/>
      <c r="BE205" s="169"/>
      <c r="BF205" s="169"/>
      <c r="BG205" s="185"/>
      <c r="BH205" s="185"/>
      <c r="BI205" s="169"/>
      <c r="BJ205" s="169"/>
      <c r="BK205" s="185"/>
      <c r="BL205" s="185"/>
      <c r="BM205" s="169"/>
      <c r="BN205" s="169"/>
      <c r="BO205" s="185"/>
      <c r="BP205" s="185"/>
      <c r="BQ205" s="91"/>
    </row>
    <row r="206" spans="1:69" s="22" customFormat="1" ht="10.5" customHeight="1">
      <c r="A206" s="49"/>
      <c r="B206" s="71"/>
      <c r="C206" s="266"/>
      <c r="D206" s="266"/>
      <c r="E206" s="49"/>
      <c r="G206" s="110" t="s">
        <v>351</v>
      </c>
      <c r="H206" s="112"/>
      <c r="I206" s="223" t="str">
        <f>K84</f>
        <v>FORROS</v>
      </c>
      <c r="J206" s="224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4"/>
      <c r="W206" s="224"/>
      <c r="X206" s="224"/>
      <c r="Y206" s="225"/>
      <c r="Z206" s="156">
        <f>AK84</f>
        <v>328.06559999999996</v>
      </c>
      <c r="AA206" s="157"/>
      <c r="AB206" s="157"/>
      <c r="AC206" s="157"/>
      <c r="AD206" s="157"/>
      <c r="AE206" s="157"/>
      <c r="AF206" s="158"/>
      <c r="AG206" s="174">
        <f t="shared" si="4"/>
        <v>0.10350378596668348</v>
      </c>
      <c r="AH206" s="175"/>
      <c r="AI206" s="176"/>
      <c r="AJ206" s="232"/>
      <c r="AK206" s="232"/>
      <c r="AL206" s="232"/>
      <c r="AM206" s="282"/>
      <c r="AN206" s="283"/>
      <c r="AO206" s="234"/>
      <c r="AP206" s="234"/>
      <c r="AQ206" s="185"/>
      <c r="AR206" s="185"/>
      <c r="AS206" s="169"/>
      <c r="AT206" s="169"/>
      <c r="AU206" s="185"/>
      <c r="AV206" s="185"/>
      <c r="AW206" s="169"/>
      <c r="AX206" s="169"/>
      <c r="AY206" s="185"/>
      <c r="AZ206" s="185"/>
      <c r="BA206" s="169"/>
      <c r="BB206" s="169"/>
      <c r="BC206" s="185"/>
      <c r="BD206" s="185"/>
      <c r="BE206" s="169"/>
      <c r="BF206" s="169"/>
      <c r="BG206" s="185"/>
      <c r="BH206" s="185"/>
      <c r="BI206" s="169"/>
      <c r="BJ206" s="169"/>
      <c r="BK206" s="185"/>
      <c r="BL206" s="185"/>
      <c r="BM206" s="169"/>
      <c r="BN206" s="169"/>
      <c r="BO206" s="185"/>
      <c r="BP206" s="185"/>
      <c r="BQ206" s="91"/>
    </row>
    <row r="207" spans="1:69" s="22" customFormat="1" ht="10.5" customHeight="1">
      <c r="A207" s="49"/>
      <c r="B207" s="71"/>
      <c r="C207" s="266"/>
      <c r="D207" s="266"/>
      <c r="E207" s="49"/>
      <c r="G207" s="110" t="s">
        <v>352</v>
      </c>
      <c r="H207" s="112"/>
      <c r="I207" s="223" t="str">
        <f>K91</f>
        <v>REVESTIMENTOS EXTERNOS</v>
      </c>
      <c r="J207" s="224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4"/>
      <c r="W207" s="224"/>
      <c r="X207" s="224"/>
      <c r="Y207" s="225"/>
      <c r="Z207" s="156">
        <f>AK91</f>
        <v>7438.08</v>
      </c>
      <c r="AA207" s="157"/>
      <c r="AB207" s="157"/>
      <c r="AC207" s="157"/>
      <c r="AD207" s="157"/>
      <c r="AE207" s="157"/>
      <c r="AF207" s="158"/>
      <c r="AG207" s="174">
        <f>Z207/316960*100</f>
        <v>2.346693589096416</v>
      </c>
      <c r="AH207" s="175"/>
      <c r="AI207" s="176"/>
      <c r="AJ207" s="232"/>
      <c r="AK207" s="232"/>
      <c r="AL207" s="232"/>
      <c r="AM207" s="282"/>
      <c r="AN207" s="283"/>
      <c r="AO207" s="234"/>
      <c r="AP207" s="234"/>
      <c r="AQ207" s="185"/>
      <c r="AR207" s="185"/>
      <c r="AS207" s="169"/>
      <c r="AT207" s="169"/>
      <c r="AU207" s="185"/>
      <c r="AV207" s="185"/>
      <c r="AW207" s="169"/>
      <c r="AX207" s="169"/>
      <c r="AY207" s="185"/>
      <c r="AZ207" s="185"/>
      <c r="BA207" s="169"/>
      <c r="BB207" s="169"/>
      <c r="BC207" s="185"/>
      <c r="BD207" s="185"/>
      <c r="BE207" s="169"/>
      <c r="BF207" s="169"/>
      <c r="BG207" s="185"/>
      <c r="BH207" s="185"/>
      <c r="BI207" s="169"/>
      <c r="BJ207" s="169"/>
      <c r="BK207" s="185"/>
      <c r="BL207" s="185"/>
      <c r="BM207" s="169"/>
      <c r="BN207" s="169"/>
      <c r="BO207" s="185"/>
      <c r="BP207" s="185"/>
      <c r="BQ207" s="91"/>
    </row>
    <row r="208" spans="1:69" s="22" customFormat="1" ht="10.5" customHeight="1">
      <c r="A208" s="49"/>
      <c r="B208" s="71"/>
      <c r="C208" s="266"/>
      <c r="D208" s="266"/>
      <c r="E208" s="49"/>
      <c r="G208" s="110" t="s">
        <v>353</v>
      </c>
      <c r="H208" s="112"/>
      <c r="I208" s="223" t="str">
        <f>K101</f>
        <v>PINTURA</v>
      </c>
      <c r="J208" s="224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4"/>
      <c r="W208" s="224"/>
      <c r="X208" s="224"/>
      <c r="Y208" s="225"/>
      <c r="Z208" s="156">
        <f>AK101</f>
        <v>9530.304</v>
      </c>
      <c r="AA208" s="157"/>
      <c r="AB208" s="157"/>
      <c r="AC208" s="157"/>
      <c r="AD208" s="157"/>
      <c r="AE208" s="157"/>
      <c r="AF208" s="158"/>
      <c r="AG208" s="174">
        <f t="shared" si="4"/>
        <v>3.00678445229682</v>
      </c>
      <c r="AH208" s="175"/>
      <c r="AI208" s="176"/>
      <c r="AJ208" s="232"/>
      <c r="AK208" s="232"/>
      <c r="AL208" s="232"/>
      <c r="AM208" s="282"/>
      <c r="AN208" s="283"/>
      <c r="AO208" s="234"/>
      <c r="AP208" s="234"/>
      <c r="AQ208" s="185"/>
      <c r="AR208" s="185"/>
      <c r="AS208" s="169"/>
      <c r="AT208" s="169"/>
      <c r="AU208" s="185"/>
      <c r="AV208" s="185"/>
      <c r="AW208" s="169"/>
      <c r="AX208" s="169"/>
      <c r="AY208" s="185"/>
      <c r="AZ208" s="185"/>
      <c r="BA208" s="169"/>
      <c r="BB208" s="169"/>
      <c r="BC208" s="185"/>
      <c r="BD208" s="185"/>
      <c r="BE208" s="169"/>
      <c r="BF208" s="169"/>
      <c r="BG208" s="185"/>
      <c r="BH208" s="185"/>
      <c r="BI208" s="169"/>
      <c r="BJ208" s="169"/>
      <c r="BK208" s="185"/>
      <c r="BL208" s="185"/>
      <c r="BM208" s="169"/>
      <c r="BN208" s="169"/>
      <c r="BO208" s="185"/>
      <c r="BP208" s="185"/>
      <c r="BQ208" s="91"/>
    </row>
    <row r="209" spans="1:69" s="22" customFormat="1" ht="10.5" customHeight="1">
      <c r="A209" s="49"/>
      <c r="B209" s="71"/>
      <c r="C209" s="266"/>
      <c r="D209" s="266"/>
      <c r="E209" s="49"/>
      <c r="G209" s="110" t="s">
        <v>354</v>
      </c>
      <c r="H209" s="112"/>
      <c r="I209" s="223" t="str">
        <f>K111</f>
        <v>PISOS</v>
      </c>
      <c r="J209" s="224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4"/>
      <c r="W209" s="224"/>
      <c r="X209" s="224"/>
      <c r="Y209" s="225"/>
      <c r="Z209" s="156">
        <f>AK111</f>
        <v>14290.9485</v>
      </c>
      <c r="AA209" s="157"/>
      <c r="AB209" s="157"/>
      <c r="AC209" s="157"/>
      <c r="AD209" s="157"/>
      <c r="AE209" s="157"/>
      <c r="AF209" s="158"/>
      <c r="AG209" s="174">
        <f t="shared" si="4"/>
        <v>4.508754574709743</v>
      </c>
      <c r="AH209" s="175"/>
      <c r="AI209" s="176"/>
      <c r="AJ209" s="232"/>
      <c r="AK209" s="232"/>
      <c r="AL209" s="232"/>
      <c r="AM209" s="185"/>
      <c r="AN209" s="185"/>
      <c r="AO209" s="234"/>
      <c r="AP209" s="234"/>
      <c r="AQ209" s="185"/>
      <c r="AR209" s="185"/>
      <c r="AS209" s="169"/>
      <c r="AT209" s="169"/>
      <c r="AU209" s="185"/>
      <c r="AV209" s="185"/>
      <c r="AW209" s="169"/>
      <c r="AX209" s="169"/>
      <c r="AY209" s="185"/>
      <c r="AZ209" s="185"/>
      <c r="BA209" s="169"/>
      <c r="BB209" s="169"/>
      <c r="BC209" s="185"/>
      <c r="BD209" s="185"/>
      <c r="BE209" s="169"/>
      <c r="BF209" s="169"/>
      <c r="BG209" s="185"/>
      <c r="BH209" s="185"/>
      <c r="BI209" s="169"/>
      <c r="BJ209" s="169"/>
      <c r="BK209" s="185"/>
      <c r="BL209" s="185"/>
      <c r="BM209" s="169"/>
      <c r="BN209" s="169"/>
      <c r="BO209" s="185"/>
      <c r="BP209" s="185"/>
      <c r="BQ209" s="91"/>
    </row>
    <row r="210" spans="1:194" s="22" customFormat="1" ht="10.5" customHeight="1">
      <c r="A210" s="49"/>
      <c r="B210" s="71"/>
      <c r="C210" s="266"/>
      <c r="D210" s="266"/>
      <c r="E210" s="49"/>
      <c r="G210" s="110" t="s">
        <v>355</v>
      </c>
      <c r="H210" s="112"/>
      <c r="I210" s="223" t="str">
        <f>K127</f>
        <v>INSTALAÇÕES ELÉTRICAS E TELEFÔNICAS</v>
      </c>
      <c r="J210" s="224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4"/>
      <c r="W210" s="224"/>
      <c r="X210" s="224"/>
      <c r="Y210" s="225"/>
      <c r="Z210" s="156">
        <f>AK127</f>
        <v>8977.6</v>
      </c>
      <c r="AA210" s="157"/>
      <c r="AB210" s="157"/>
      <c r="AC210" s="157"/>
      <c r="AD210" s="157"/>
      <c r="AE210" s="157"/>
      <c r="AF210" s="158"/>
      <c r="AG210" s="174">
        <f t="shared" si="4"/>
        <v>2.8324078748107016</v>
      </c>
      <c r="AH210" s="175"/>
      <c r="AI210" s="176"/>
      <c r="AJ210" s="232"/>
      <c r="AK210" s="232"/>
      <c r="AL210" s="232"/>
      <c r="AM210" s="185"/>
      <c r="AN210" s="185"/>
      <c r="AO210" s="234"/>
      <c r="AP210" s="234"/>
      <c r="AQ210" s="185"/>
      <c r="AR210" s="185"/>
      <c r="AS210" s="169"/>
      <c r="AT210" s="169"/>
      <c r="AU210" s="185"/>
      <c r="AV210" s="185"/>
      <c r="AW210" s="169"/>
      <c r="AX210" s="169"/>
      <c r="AY210" s="185"/>
      <c r="AZ210" s="185"/>
      <c r="BA210" s="169"/>
      <c r="BB210" s="169"/>
      <c r="BC210" s="185"/>
      <c r="BD210" s="185"/>
      <c r="BE210" s="169"/>
      <c r="BF210" s="169"/>
      <c r="BG210" s="185"/>
      <c r="BH210" s="185"/>
      <c r="BI210" s="169"/>
      <c r="BJ210" s="169"/>
      <c r="BK210" s="185"/>
      <c r="BL210" s="185"/>
      <c r="BM210" s="169"/>
      <c r="BN210" s="169"/>
      <c r="BO210" s="185"/>
      <c r="BP210" s="185"/>
      <c r="BQ210" s="91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  <c r="FJ210" s="26"/>
      <c r="FK210" s="26"/>
      <c r="FL210" s="26"/>
      <c r="FM210" s="26"/>
      <c r="FN210" s="26"/>
      <c r="FO210" s="26"/>
      <c r="FP210" s="26"/>
      <c r="FQ210" s="26"/>
      <c r="FR210" s="26"/>
      <c r="FS210" s="26"/>
      <c r="FT210" s="26"/>
      <c r="FU210" s="26"/>
      <c r="FV210" s="26"/>
      <c r="FW210" s="26"/>
      <c r="FX210" s="26"/>
      <c r="FY210" s="26"/>
      <c r="FZ210" s="26"/>
      <c r="GA210" s="26"/>
      <c r="GB210" s="26"/>
      <c r="GC210" s="26"/>
      <c r="GD210" s="26"/>
      <c r="GE210" s="26"/>
      <c r="GF210" s="26"/>
      <c r="GG210" s="26"/>
      <c r="GH210" s="26"/>
      <c r="GI210" s="26"/>
      <c r="GJ210" s="26"/>
      <c r="GK210" s="26"/>
      <c r="GL210" s="26"/>
    </row>
    <row r="211" spans="1:107" s="22" customFormat="1" ht="10.5" customHeight="1">
      <c r="A211" s="49"/>
      <c r="B211" s="71"/>
      <c r="C211" s="266"/>
      <c r="D211" s="266"/>
      <c r="E211" s="49"/>
      <c r="G211" s="110" t="s">
        <v>356</v>
      </c>
      <c r="H211" s="112"/>
      <c r="I211" s="223" t="str">
        <f>K137</f>
        <v>INSTALAÇÕES HIDRÁULICAS</v>
      </c>
      <c r="J211" s="224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4"/>
      <c r="W211" s="224"/>
      <c r="X211" s="224"/>
      <c r="Y211" s="225"/>
      <c r="Z211" s="156">
        <f>AK137</f>
        <v>1590</v>
      </c>
      <c r="AA211" s="157"/>
      <c r="AB211" s="157"/>
      <c r="AC211" s="157"/>
      <c r="AD211" s="157"/>
      <c r="AE211" s="157"/>
      <c r="AF211" s="158"/>
      <c r="AG211" s="174">
        <f t="shared" si="4"/>
        <v>0.5016405855628471</v>
      </c>
      <c r="AH211" s="175"/>
      <c r="AI211" s="176"/>
      <c r="AJ211" s="232"/>
      <c r="AK211" s="232"/>
      <c r="AL211" s="232"/>
      <c r="AM211" s="282"/>
      <c r="AN211" s="283"/>
      <c r="AO211" s="234"/>
      <c r="AP211" s="234"/>
      <c r="AQ211" s="185"/>
      <c r="AR211" s="185"/>
      <c r="AS211" s="169"/>
      <c r="AT211" s="169"/>
      <c r="AU211" s="185"/>
      <c r="AV211" s="185"/>
      <c r="AW211" s="169"/>
      <c r="AX211" s="169"/>
      <c r="AY211" s="185"/>
      <c r="AZ211" s="185"/>
      <c r="BA211" s="169"/>
      <c r="BB211" s="169"/>
      <c r="BC211" s="185"/>
      <c r="BD211" s="185"/>
      <c r="BE211" s="169"/>
      <c r="BF211" s="169"/>
      <c r="BG211" s="185"/>
      <c r="BH211" s="185"/>
      <c r="BI211" s="169"/>
      <c r="BJ211" s="169"/>
      <c r="BK211" s="185"/>
      <c r="BL211" s="185"/>
      <c r="BM211" s="169"/>
      <c r="BN211" s="169"/>
      <c r="BO211" s="185"/>
      <c r="BP211" s="185"/>
      <c r="BQ211" s="91"/>
      <c r="CC211" s="85"/>
      <c r="CD211" s="85"/>
      <c r="CE211" s="85"/>
      <c r="CF211" s="85"/>
      <c r="CG211" s="85"/>
      <c r="CH211" s="85"/>
      <c r="CI211" s="85"/>
      <c r="CJ211" s="85"/>
      <c r="CK211" s="85"/>
      <c r="CL211" s="85"/>
      <c r="CM211" s="85"/>
      <c r="CN211" s="85"/>
      <c r="CO211" s="85"/>
      <c r="CP211" s="85"/>
      <c r="CQ211" s="85"/>
      <c r="CR211" s="85"/>
      <c r="CS211" s="85"/>
      <c r="CT211" s="85"/>
      <c r="CU211" s="85"/>
      <c r="CV211" s="85"/>
      <c r="CW211" s="85"/>
      <c r="CX211" s="85"/>
      <c r="CY211" s="85"/>
      <c r="CZ211" s="85"/>
      <c r="DA211" s="85"/>
      <c r="DB211" s="85"/>
      <c r="DC211" s="85"/>
    </row>
    <row r="212" spans="1:107" s="22" customFormat="1" ht="10.5" customHeight="1">
      <c r="A212" s="49"/>
      <c r="B212" s="71"/>
      <c r="C212" s="266"/>
      <c r="D212" s="266"/>
      <c r="E212" s="49"/>
      <c r="G212" s="110" t="s">
        <v>357</v>
      </c>
      <c r="H212" s="112"/>
      <c r="I212" s="223" t="str">
        <f>K146</f>
        <v>INSTALAÇÕES DE ESGOTO E ÁGUAS PLUVIAIS</v>
      </c>
      <c r="J212" s="224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4"/>
      <c r="W212" s="224"/>
      <c r="X212" s="224"/>
      <c r="Y212" s="225"/>
      <c r="Z212" s="156">
        <f>AK146</f>
        <v>2680</v>
      </c>
      <c r="AA212" s="157"/>
      <c r="AB212" s="157"/>
      <c r="AC212" s="157"/>
      <c r="AD212" s="157"/>
      <c r="AE212" s="157"/>
      <c r="AF212" s="158"/>
      <c r="AG212" s="174">
        <f t="shared" si="4"/>
        <v>0.845532559313478</v>
      </c>
      <c r="AH212" s="175"/>
      <c r="AI212" s="176"/>
      <c r="AJ212" s="232"/>
      <c r="AK212" s="232"/>
      <c r="AL212" s="232"/>
      <c r="AM212" s="282"/>
      <c r="AN212" s="283"/>
      <c r="AO212" s="234"/>
      <c r="AP212" s="234"/>
      <c r="AQ212" s="185"/>
      <c r="AR212" s="185"/>
      <c r="AS212" s="169"/>
      <c r="AT212" s="169"/>
      <c r="AU212" s="185"/>
      <c r="AV212" s="185"/>
      <c r="AW212" s="169"/>
      <c r="AX212" s="169"/>
      <c r="AY212" s="185"/>
      <c r="AZ212" s="185"/>
      <c r="BA212" s="169"/>
      <c r="BB212" s="169"/>
      <c r="BC212" s="185"/>
      <c r="BD212" s="185"/>
      <c r="BE212" s="169"/>
      <c r="BF212" s="169"/>
      <c r="BG212" s="185"/>
      <c r="BH212" s="185"/>
      <c r="BI212" s="169"/>
      <c r="BJ212" s="169"/>
      <c r="BK212" s="185"/>
      <c r="BL212" s="185"/>
      <c r="BM212" s="169"/>
      <c r="BN212" s="169"/>
      <c r="BO212" s="185"/>
      <c r="BP212" s="185"/>
      <c r="BQ212" s="91"/>
      <c r="CC212" s="85"/>
      <c r="CD212" s="85"/>
      <c r="CE212" s="85"/>
      <c r="CF212" s="85"/>
      <c r="CG212" s="85"/>
      <c r="CH212" s="85"/>
      <c r="CI212" s="85"/>
      <c r="CJ212" s="85"/>
      <c r="CK212" s="85"/>
      <c r="CL212" s="85"/>
      <c r="CM212" s="85"/>
      <c r="CN212" s="85"/>
      <c r="CO212" s="85"/>
      <c r="CP212" s="85"/>
      <c r="CQ212" s="85"/>
      <c r="CR212" s="85"/>
      <c r="CS212" s="85"/>
      <c r="CT212" s="85"/>
      <c r="CU212" s="85"/>
      <c r="CV212" s="85"/>
      <c r="CW212" s="85"/>
      <c r="CX212" s="85"/>
      <c r="CY212" s="85"/>
      <c r="CZ212" s="85"/>
      <c r="DA212" s="85"/>
      <c r="DB212" s="85"/>
      <c r="DC212" s="85"/>
    </row>
    <row r="213" spans="1:107" s="22" customFormat="1" ht="10.5" customHeight="1">
      <c r="A213" s="49"/>
      <c r="B213" s="71"/>
      <c r="C213" s="266"/>
      <c r="D213" s="266"/>
      <c r="E213" s="49"/>
      <c r="G213" s="110" t="s">
        <v>358</v>
      </c>
      <c r="H213" s="112"/>
      <c r="I213" s="223" t="str">
        <f>K154</f>
        <v>LOUÇAS E METAIS</v>
      </c>
      <c r="J213" s="224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4"/>
      <c r="W213" s="224"/>
      <c r="X213" s="224"/>
      <c r="Y213" s="225"/>
      <c r="Z213" s="156">
        <f>AK154</f>
        <v>4910</v>
      </c>
      <c r="AA213" s="157"/>
      <c r="AB213" s="157"/>
      <c r="AC213" s="157"/>
      <c r="AD213" s="157"/>
      <c r="AE213" s="157"/>
      <c r="AF213" s="158"/>
      <c r="AG213" s="174">
        <f t="shared" si="4"/>
        <v>1.5490913679959617</v>
      </c>
      <c r="AH213" s="175"/>
      <c r="AI213" s="176"/>
      <c r="AJ213" s="232"/>
      <c r="AK213" s="232"/>
      <c r="AL213" s="232"/>
      <c r="AM213" s="282"/>
      <c r="AN213" s="283"/>
      <c r="AO213" s="234"/>
      <c r="AP213" s="234"/>
      <c r="AQ213" s="185"/>
      <c r="AR213" s="185"/>
      <c r="AS213" s="169"/>
      <c r="AT213" s="169"/>
      <c r="AU213" s="185"/>
      <c r="AV213" s="185"/>
      <c r="AW213" s="169"/>
      <c r="AX213" s="169"/>
      <c r="AY213" s="185"/>
      <c r="AZ213" s="185"/>
      <c r="BA213" s="169"/>
      <c r="BB213" s="169"/>
      <c r="BC213" s="185"/>
      <c r="BD213" s="185"/>
      <c r="BE213" s="169"/>
      <c r="BF213" s="169"/>
      <c r="BG213" s="185"/>
      <c r="BH213" s="185"/>
      <c r="BI213" s="169"/>
      <c r="BJ213" s="169"/>
      <c r="BK213" s="185"/>
      <c r="BL213" s="185"/>
      <c r="BM213" s="169"/>
      <c r="BN213" s="169"/>
      <c r="BO213" s="185"/>
      <c r="BP213" s="185"/>
      <c r="BQ213" s="91"/>
      <c r="CC213" s="85"/>
      <c r="CD213" s="85"/>
      <c r="CE213" s="85"/>
      <c r="CF213" s="85"/>
      <c r="CG213" s="85"/>
      <c r="CH213" s="85"/>
      <c r="CI213" s="85"/>
      <c r="CJ213" s="85"/>
      <c r="CK213" s="85"/>
      <c r="CL213" s="85"/>
      <c r="CM213" s="85"/>
      <c r="CN213" s="85"/>
      <c r="CO213" s="85"/>
      <c r="CP213" s="85"/>
      <c r="CQ213" s="85"/>
      <c r="CR213" s="85"/>
      <c r="CS213" s="85"/>
      <c r="CT213" s="85"/>
      <c r="CU213" s="85"/>
      <c r="CV213" s="85"/>
      <c r="CW213" s="85"/>
      <c r="CX213" s="85"/>
      <c r="CY213" s="85"/>
      <c r="CZ213" s="85"/>
      <c r="DA213" s="85"/>
      <c r="DB213" s="85"/>
      <c r="DC213" s="85"/>
    </row>
    <row r="214" spans="1:107" s="22" customFormat="1" ht="10.5" customHeight="1">
      <c r="A214" s="49"/>
      <c r="B214" s="71"/>
      <c r="C214" s="266"/>
      <c r="D214" s="266"/>
      <c r="E214" s="49"/>
      <c r="G214" s="110" t="s">
        <v>359</v>
      </c>
      <c r="H214" s="112"/>
      <c r="I214" s="223"/>
      <c r="J214" s="224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4"/>
      <c r="W214" s="224"/>
      <c r="X214" s="224"/>
      <c r="Y214" s="225"/>
      <c r="Z214" s="156"/>
      <c r="AA214" s="157"/>
      <c r="AB214" s="157"/>
      <c r="AC214" s="157"/>
      <c r="AD214" s="157"/>
      <c r="AE214" s="157"/>
      <c r="AF214" s="158"/>
      <c r="AG214" s="174"/>
      <c r="AH214" s="175"/>
      <c r="AI214" s="176"/>
      <c r="AJ214" s="232"/>
      <c r="AK214" s="232"/>
      <c r="AL214" s="232"/>
      <c r="AM214" s="282"/>
      <c r="AN214" s="283"/>
      <c r="AO214" s="234"/>
      <c r="AP214" s="234"/>
      <c r="AQ214" s="185"/>
      <c r="AR214" s="185"/>
      <c r="AS214" s="169"/>
      <c r="AT214" s="169"/>
      <c r="AU214" s="185"/>
      <c r="AV214" s="185"/>
      <c r="AW214" s="169"/>
      <c r="AX214" s="169"/>
      <c r="AY214" s="185"/>
      <c r="AZ214" s="185"/>
      <c r="BA214" s="169"/>
      <c r="BB214" s="169"/>
      <c r="BC214" s="185"/>
      <c r="BD214" s="185"/>
      <c r="BE214" s="169"/>
      <c r="BF214" s="169"/>
      <c r="BG214" s="185"/>
      <c r="BH214" s="185"/>
      <c r="BI214" s="169"/>
      <c r="BJ214" s="169"/>
      <c r="BK214" s="185"/>
      <c r="BL214" s="185"/>
      <c r="BM214" s="169"/>
      <c r="BN214" s="169"/>
      <c r="BO214" s="185"/>
      <c r="BP214" s="185"/>
      <c r="BQ214" s="91"/>
      <c r="CC214" s="85"/>
      <c r="CD214" s="85"/>
      <c r="CE214" s="85"/>
      <c r="CF214" s="85"/>
      <c r="CG214" s="85"/>
      <c r="CH214" s="85"/>
      <c r="CI214" s="85"/>
      <c r="CJ214" s="85"/>
      <c r="CK214" s="85"/>
      <c r="CL214" s="85"/>
      <c r="CM214" s="85"/>
      <c r="CN214" s="85"/>
      <c r="CO214" s="85"/>
      <c r="CP214" s="85"/>
      <c r="CQ214" s="85"/>
      <c r="CR214" s="85"/>
      <c r="CS214" s="85"/>
      <c r="CT214" s="85"/>
      <c r="CU214" s="85"/>
      <c r="CV214" s="85"/>
      <c r="CW214" s="85"/>
      <c r="CX214" s="85"/>
      <c r="CY214" s="85"/>
      <c r="CZ214" s="85"/>
      <c r="DA214" s="85"/>
      <c r="DB214" s="85"/>
      <c r="DC214" s="85"/>
    </row>
    <row r="215" spans="1:194" s="22" customFormat="1" ht="10.5" customHeight="1">
      <c r="A215" s="49"/>
      <c r="B215" s="71"/>
      <c r="C215" s="266"/>
      <c r="D215" s="266"/>
      <c r="E215" s="49"/>
      <c r="G215" s="110" t="s">
        <v>360</v>
      </c>
      <c r="H215" s="112"/>
      <c r="I215" s="223"/>
      <c r="J215" s="224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4"/>
      <c r="W215" s="224"/>
      <c r="X215" s="224"/>
      <c r="Y215" s="225"/>
      <c r="Z215" s="156"/>
      <c r="AA215" s="157"/>
      <c r="AB215" s="157"/>
      <c r="AC215" s="157"/>
      <c r="AD215" s="157"/>
      <c r="AE215" s="157"/>
      <c r="AF215" s="158"/>
      <c r="AG215" s="174"/>
      <c r="AH215" s="175"/>
      <c r="AI215" s="176"/>
      <c r="AJ215" s="232"/>
      <c r="AK215" s="232"/>
      <c r="AL215" s="232"/>
      <c r="AM215" s="185"/>
      <c r="AN215" s="185"/>
      <c r="AO215" s="234"/>
      <c r="AP215" s="234"/>
      <c r="AQ215" s="185"/>
      <c r="AR215" s="185"/>
      <c r="AS215" s="169"/>
      <c r="AT215" s="169"/>
      <c r="AU215" s="185"/>
      <c r="AV215" s="185"/>
      <c r="AW215" s="169"/>
      <c r="AX215" s="169"/>
      <c r="AY215" s="185"/>
      <c r="AZ215" s="185"/>
      <c r="BA215" s="169"/>
      <c r="BB215" s="169"/>
      <c r="BC215" s="185"/>
      <c r="BD215" s="185"/>
      <c r="BE215" s="169"/>
      <c r="BF215" s="169"/>
      <c r="BG215" s="185"/>
      <c r="BH215" s="185"/>
      <c r="BI215" s="169"/>
      <c r="BJ215" s="169"/>
      <c r="BK215" s="185"/>
      <c r="BL215" s="185"/>
      <c r="BM215" s="169"/>
      <c r="BN215" s="169"/>
      <c r="BO215" s="185"/>
      <c r="BP215" s="185"/>
      <c r="BQ215" s="9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1"/>
      <c r="FM215" s="11"/>
      <c r="FN215" s="11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1"/>
      <c r="GI215" s="11"/>
      <c r="GJ215" s="11"/>
      <c r="GK215" s="11"/>
      <c r="GL215" s="11"/>
    </row>
    <row r="216" spans="1:194" s="22" customFormat="1" ht="10.5" customHeight="1">
      <c r="A216" s="49"/>
      <c r="B216" s="71" t="s">
        <v>363</v>
      </c>
      <c r="C216" s="266"/>
      <c r="D216" s="266"/>
      <c r="E216" s="49"/>
      <c r="G216" s="110" t="s">
        <v>361</v>
      </c>
      <c r="H216" s="112"/>
      <c r="I216" s="223"/>
      <c r="J216" s="224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4"/>
      <c r="W216" s="224"/>
      <c r="X216" s="224"/>
      <c r="Y216" s="225"/>
      <c r="Z216" s="156"/>
      <c r="AA216" s="157"/>
      <c r="AB216" s="157"/>
      <c r="AC216" s="157"/>
      <c r="AD216" s="157"/>
      <c r="AE216" s="157"/>
      <c r="AF216" s="158"/>
      <c r="AG216" s="174"/>
      <c r="AH216" s="175"/>
      <c r="AI216" s="176"/>
      <c r="AJ216" s="232"/>
      <c r="AK216" s="232"/>
      <c r="AL216" s="232"/>
      <c r="AM216" s="185"/>
      <c r="AN216" s="185"/>
      <c r="AO216" s="234"/>
      <c r="AP216" s="234"/>
      <c r="AQ216" s="284"/>
      <c r="AR216" s="284"/>
      <c r="AS216" s="169"/>
      <c r="AT216" s="169"/>
      <c r="AU216" s="284"/>
      <c r="AV216" s="284"/>
      <c r="AW216" s="169"/>
      <c r="AX216" s="169"/>
      <c r="AY216" s="284"/>
      <c r="AZ216" s="284"/>
      <c r="BA216" s="169"/>
      <c r="BB216" s="169"/>
      <c r="BC216" s="284"/>
      <c r="BD216" s="284"/>
      <c r="BE216" s="169"/>
      <c r="BF216" s="169"/>
      <c r="BG216" s="284"/>
      <c r="BH216" s="284"/>
      <c r="BI216" s="169"/>
      <c r="BJ216" s="169"/>
      <c r="BK216" s="284"/>
      <c r="BL216" s="284"/>
      <c r="BM216" s="169"/>
      <c r="BN216" s="169"/>
      <c r="BO216" s="284"/>
      <c r="BP216" s="284"/>
      <c r="BQ216" s="9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  <c r="GK216" s="11"/>
      <c r="GL216" s="11"/>
    </row>
    <row r="217" spans="1:194" s="26" customFormat="1" ht="3.75" customHeight="1">
      <c r="A217" s="57"/>
      <c r="B217" s="12"/>
      <c r="C217" s="48"/>
      <c r="D217" s="58"/>
      <c r="E217" s="57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4"/>
      <c r="AK217" s="84"/>
      <c r="AL217" s="84"/>
      <c r="AM217" s="290"/>
      <c r="AN217" s="290"/>
      <c r="AO217" s="291"/>
      <c r="AP217" s="291"/>
      <c r="AQ217" s="290"/>
      <c r="AR217" s="290"/>
      <c r="AS217" s="291"/>
      <c r="AT217" s="291"/>
      <c r="AU217" s="290"/>
      <c r="AV217" s="290"/>
      <c r="AW217" s="291"/>
      <c r="AX217" s="291"/>
      <c r="AY217" s="290"/>
      <c r="AZ217" s="290"/>
      <c r="BA217" s="291"/>
      <c r="BB217" s="291"/>
      <c r="BC217" s="290"/>
      <c r="BD217" s="290"/>
      <c r="BE217" s="291"/>
      <c r="BF217" s="291"/>
      <c r="BG217" s="290"/>
      <c r="BH217" s="290"/>
      <c r="BI217" s="291"/>
      <c r="BJ217" s="291"/>
      <c r="BK217" s="290"/>
      <c r="BL217" s="290"/>
      <c r="BM217" s="291"/>
      <c r="BN217" s="291"/>
      <c r="BO217" s="290"/>
      <c r="BP217" s="290"/>
      <c r="BQ217" s="87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  <c r="EW217" s="11"/>
      <c r="EX217" s="11"/>
      <c r="EY217" s="11"/>
      <c r="EZ217" s="11"/>
      <c r="FA217" s="11"/>
      <c r="FB217" s="11"/>
      <c r="FC217" s="11"/>
      <c r="FD217" s="11"/>
      <c r="FE217" s="11"/>
      <c r="FF217" s="11"/>
      <c r="FG217" s="11"/>
      <c r="FH217" s="11"/>
      <c r="FI217" s="11"/>
      <c r="FJ217" s="11"/>
      <c r="FK217" s="11"/>
      <c r="FL217" s="11"/>
      <c r="FM217" s="11"/>
      <c r="FN217" s="11"/>
      <c r="FO217" s="11"/>
      <c r="FP217" s="11"/>
      <c r="FQ217" s="11"/>
      <c r="FR217" s="11"/>
      <c r="FS217" s="11"/>
      <c r="FT217" s="11"/>
      <c r="FU217" s="11"/>
      <c r="FV217" s="11"/>
      <c r="FW217" s="11"/>
      <c r="FX217" s="11"/>
      <c r="FY217" s="11"/>
      <c r="FZ217" s="11"/>
      <c r="GA217" s="11"/>
      <c r="GB217" s="11"/>
      <c r="GC217" s="11"/>
      <c r="GD217" s="11"/>
      <c r="GE217" s="11"/>
      <c r="GF217" s="11"/>
      <c r="GG217" s="11"/>
      <c r="GH217" s="11"/>
      <c r="GI217" s="11"/>
      <c r="GJ217" s="11"/>
      <c r="GK217" s="11"/>
      <c r="GL217" s="11"/>
    </row>
    <row r="218" spans="1:194" s="22" customFormat="1" ht="10.5" customHeight="1">
      <c r="A218" s="50"/>
      <c r="B218" s="12"/>
      <c r="C218" s="47"/>
      <c r="D218" s="48"/>
      <c r="E218" s="49"/>
      <c r="G218" s="141" t="s">
        <v>375</v>
      </c>
      <c r="H218" s="142"/>
      <c r="I218" s="319"/>
      <c r="J218" s="131" t="s">
        <v>176</v>
      </c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2"/>
      <c r="X218" s="133"/>
      <c r="Y218" s="292" t="s">
        <v>177</v>
      </c>
      <c r="Z218" s="294"/>
      <c r="AA218" s="295"/>
      <c r="AB218" s="295"/>
      <c r="AC218" s="295"/>
      <c r="AD218" s="295"/>
      <c r="AE218" s="295"/>
      <c r="AF218" s="296"/>
      <c r="AG218" s="305">
        <v>1</v>
      </c>
      <c r="AH218" s="306"/>
      <c r="AI218" s="307"/>
      <c r="AJ218" s="285"/>
      <c r="AK218" s="286"/>
      <c r="AL218" s="287"/>
      <c r="AM218" s="288"/>
      <c r="AN218" s="288"/>
      <c r="AO218" s="289"/>
      <c r="AP218" s="287"/>
      <c r="AQ218" s="288"/>
      <c r="AR218" s="288"/>
      <c r="AS218" s="289"/>
      <c r="AT218" s="287"/>
      <c r="AU218" s="288"/>
      <c r="AV218" s="288"/>
      <c r="AW218" s="289"/>
      <c r="AX218" s="287"/>
      <c r="AY218" s="288"/>
      <c r="AZ218" s="288"/>
      <c r="BA218" s="289"/>
      <c r="BB218" s="287"/>
      <c r="BC218" s="288"/>
      <c r="BD218" s="288"/>
      <c r="BE218" s="289"/>
      <c r="BF218" s="287"/>
      <c r="BG218" s="288"/>
      <c r="BH218" s="288"/>
      <c r="BI218" s="289"/>
      <c r="BJ218" s="287"/>
      <c r="BK218" s="288"/>
      <c r="BL218" s="288"/>
      <c r="BM218" s="289"/>
      <c r="BN218" s="287"/>
      <c r="BO218" s="288"/>
      <c r="BP218" s="288"/>
      <c r="BQ218" s="289"/>
      <c r="BR218" s="72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  <c r="ER218" s="11"/>
      <c r="ES218" s="11"/>
      <c r="ET218" s="11"/>
      <c r="EU218" s="11"/>
      <c r="EV218" s="11"/>
      <c r="EW218" s="11"/>
      <c r="EX218" s="11"/>
      <c r="EY218" s="11"/>
      <c r="EZ218" s="11"/>
      <c r="FA218" s="11"/>
      <c r="FB218" s="11"/>
      <c r="FC218" s="11"/>
      <c r="FD218" s="11"/>
      <c r="FE218" s="11"/>
      <c r="FF218" s="11"/>
      <c r="FG218" s="11"/>
      <c r="FH218" s="11"/>
      <c r="FI218" s="11"/>
      <c r="FJ218" s="11"/>
      <c r="FK218" s="11"/>
      <c r="FL218" s="11"/>
      <c r="FM218" s="11"/>
      <c r="FN218" s="11"/>
      <c r="FO218" s="11"/>
      <c r="FP218" s="11"/>
      <c r="FQ218" s="11"/>
      <c r="FR218" s="11"/>
      <c r="FS218" s="11"/>
      <c r="FT218" s="11"/>
      <c r="FU218" s="11"/>
      <c r="FV218" s="11"/>
      <c r="FW218" s="11"/>
      <c r="FX218" s="11"/>
      <c r="FY218" s="11"/>
      <c r="FZ218" s="11"/>
      <c r="GA218" s="11"/>
      <c r="GB218" s="11"/>
      <c r="GC218" s="11"/>
      <c r="GD218" s="11"/>
      <c r="GE218" s="11"/>
      <c r="GF218" s="11"/>
      <c r="GG218" s="11"/>
      <c r="GH218" s="11"/>
      <c r="GI218" s="11"/>
      <c r="GJ218" s="11"/>
      <c r="GK218" s="11"/>
      <c r="GL218" s="11"/>
    </row>
    <row r="219" spans="1:194" s="22" customFormat="1" ht="10.5" customHeight="1">
      <c r="A219" s="50" t="s">
        <v>206</v>
      </c>
      <c r="B219" s="50" t="s">
        <v>206</v>
      </c>
      <c r="C219" s="48" t="e">
        <f>C192+1</f>
        <v>#REF!</v>
      </c>
      <c r="D219" s="48">
        <v>-10</v>
      </c>
      <c r="E219" s="49"/>
      <c r="G219" s="320"/>
      <c r="H219" s="321"/>
      <c r="I219" s="322"/>
      <c r="J219" s="134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6"/>
      <c r="Y219" s="293"/>
      <c r="Z219" s="294"/>
      <c r="AA219" s="295"/>
      <c r="AB219" s="295"/>
      <c r="AC219" s="295"/>
      <c r="AD219" s="295"/>
      <c r="AE219" s="295"/>
      <c r="AF219" s="296"/>
      <c r="AG219" s="308"/>
      <c r="AH219" s="309"/>
      <c r="AI219" s="310"/>
      <c r="AJ219" s="314"/>
      <c r="AK219" s="314"/>
      <c r="AL219" s="314"/>
      <c r="AM219" s="73"/>
      <c r="AN219" s="315"/>
      <c r="AO219" s="316"/>
      <c r="AP219" s="316"/>
      <c r="AQ219" s="317"/>
      <c r="AR219" s="315"/>
      <c r="AS219" s="316"/>
      <c r="AT219" s="316"/>
      <c r="AU219" s="317"/>
      <c r="AV219" s="315"/>
      <c r="AW219" s="316"/>
      <c r="AX219" s="316"/>
      <c r="AY219" s="317"/>
      <c r="AZ219" s="315"/>
      <c r="BA219" s="316"/>
      <c r="BB219" s="316"/>
      <c r="BC219" s="317"/>
      <c r="BD219" s="315"/>
      <c r="BE219" s="316"/>
      <c r="BF219" s="316"/>
      <c r="BG219" s="317"/>
      <c r="BH219" s="315"/>
      <c r="BI219" s="316"/>
      <c r="BJ219" s="316"/>
      <c r="BK219" s="317"/>
      <c r="BL219" s="315"/>
      <c r="BM219" s="316"/>
      <c r="BN219" s="316"/>
      <c r="BO219" s="317"/>
      <c r="BP219" s="315"/>
      <c r="BQ219" s="316"/>
      <c r="BR219" s="317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1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1"/>
      <c r="GI219" s="11"/>
      <c r="GJ219" s="11"/>
      <c r="GK219" s="11"/>
      <c r="GL219" s="11"/>
    </row>
    <row r="220" spans="1:194" s="22" customFormat="1" ht="10.5" customHeight="1">
      <c r="A220" s="50"/>
      <c r="B220" s="50"/>
      <c r="C220" s="48" t="e">
        <f>C219+1</f>
        <v>#REF!</v>
      </c>
      <c r="D220" s="48" t="s">
        <v>370</v>
      </c>
      <c r="E220" s="49"/>
      <c r="G220" s="320"/>
      <c r="H220" s="321"/>
      <c r="I220" s="322"/>
      <c r="J220" s="134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6"/>
      <c r="Y220" s="297" t="s">
        <v>15</v>
      </c>
      <c r="Z220" s="299">
        <f>SUM(Z197:AF216)</f>
        <v>153453.46060000002</v>
      </c>
      <c r="AA220" s="300"/>
      <c r="AB220" s="300"/>
      <c r="AC220" s="300"/>
      <c r="AD220" s="300"/>
      <c r="AE220" s="300"/>
      <c r="AF220" s="301"/>
      <c r="AG220" s="311"/>
      <c r="AH220" s="312"/>
      <c r="AI220" s="313"/>
      <c r="AJ220" s="285"/>
      <c r="AK220" s="286"/>
      <c r="AL220" s="287"/>
      <c r="AM220" s="288"/>
      <c r="AN220" s="288"/>
      <c r="AO220" s="289"/>
      <c r="AP220" s="287"/>
      <c r="AQ220" s="288"/>
      <c r="AR220" s="288"/>
      <c r="AS220" s="289"/>
      <c r="AT220" s="287"/>
      <c r="AU220" s="288"/>
      <c r="AV220" s="288"/>
      <c r="AW220" s="289"/>
      <c r="AX220" s="287"/>
      <c r="AY220" s="288"/>
      <c r="AZ220" s="288"/>
      <c r="BA220" s="289"/>
      <c r="BB220" s="287"/>
      <c r="BC220" s="288"/>
      <c r="BD220" s="288"/>
      <c r="BE220" s="289"/>
      <c r="BF220" s="287"/>
      <c r="BG220" s="288"/>
      <c r="BH220" s="288"/>
      <c r="BI220" s="289"/>
      <c r="BJ220" s="287"/>
      <c r="BK220" s="288"/>
      <c r="BL220" s="288"/>
      <c r="BM220" s="289"/>
      <c r="BN220" s="287"/>
      <c r="BO220" s="288"/>
      <c r="BP220" s="288"/>
      <c r="BQ220" s="289"/>
      <c r="BR220" s="72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78"/>
      <c r="EN220" s="78"/>
      <c r="EO220" s="78"/>
      <c r="EP220" s="78"/>
      <c r="EQ220" s="79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1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1"/>
      <c r="GI220" s="11"/>
      <c r="GJ220" s="11"/>
      <c r="GK220" s="11"/>
      <c r="GL220" s="11"/>
    </row>
    <row r="221" spans="1:194" s="22" customFormat="1" ht="10.5" customHeight="1">
      <c r="A221" s="50"/>
      <c r="B221" s="50"/>
      <c r="C221" s="48"/>
      <c r="D221" s="48"/>
      <c r="E221" s="49"/>
      <c r="G221" s="323"/>
      <c r="H221" s="324"/>
      <c r="I221" s="325"/>
      <c r="J221" s="137"/>
      <c r="K221" s="138"/>
      <c r="L221" s="138"/>
      <c r="M221" s="138"/>
      <c r="N221" s="138"/>
      <c r="O221" s="138"/>
      <c r="P221" s="138"/>
      <c r="Q221" s="138"/>
      <c r="R221" s="138"/>
      <c r="S221" s="138"/>
      <c r="T221" s="138"/>
      <c r="U221" s="138"/>
      <c r="V221" s="138"/>
      <c r="W221" s="138"/>
      <c r="X221" s="139"/>
      <c r="Y221" s="298"/>
      <c r="Z221" s="302"/>
      <c r="AA221" s="303"/>
      <c r="AB221" s="303"/>
      <c r="AC221" s="303"/>
      <c r="AD221" s="303"/>
      <c r="AE221" s="303"/>
      <c r="AF221" s="304"/>
      <c r="AG221" s="311"/>
      <c r="AH221" s="312"/>
      <c r="AI221" s="313"/>
      <c r="AJ221" s="314"/>
      <c r="AK221" s="314"/>
      <c r="AL221" s="314"/>
      <c r="AM221" s="74"/>
      <c r="AN221" s="314"/>
      <c r="AO221" s="314"/>
      <c r="AP221" s="314"/>
      <c r="AQ221" s="314"/>
      <c r="AR221" s="314"/>
      <c r="AS221" s="314"/>
      <c r="AT221" s="314"/>
      <c r="AU221" s="314"/>
      <c r="AV221" s="314"/>
      <c r="AW221" s="314"/>
      <c r="AX221" s="314"/>
      <c r="AY221" s="314"/>
      <c r="AZ221" s="314"/>
      <c r="BA221" s="314"/>
      <c r="BB221" s="314"/>
      <c r="BC221" s="314"/>
      <c r="BD221" s="314"/>
      <c r="BE221" s="314"/>
      <c r="BF221" s="314"/>
      <c r="BG221" s="314"/>
      <c r="BH221" s="314"/>
      <c r="BI221" s="314"/>
      <c r="BJ221" s="314"/>
      <c r="BK221" s="314"/>
      <c r="BL221" s="314"/>
      <c r="BM221" s="314"/>
      <c r="BN221" s="314"/>
      <c r="BO221" s="314"/>
      <c r="BP221" s="314"/>
      <c r="BQ221" s="314"/>
      <c r="BR221" s="314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1"/>
      <c r="FG221" s="11"/>
      <c r="FH221" s="11"/>
      <c r="FI221" s="11"/>
      <c r="FJ221" s="11"/>
      <c r="FK221" s="11"/>
      <c r="FL221" s="11"/>
      <c r="FM221" s="11"/>
      <c r="FN221" s="11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  <c r="GB221" s="11"/>
      <c r="GC221" s="11"/>
      <c r="GD221" s="11"/>
      <c r="GE221" s="11"/>
      <c r="GF221" s="11"/>
      <c r="GG221" s="11"/>
      <c r="GH221" s="11"/>
      <c r="GI221" s="11"/>
      <c r="GJ221" s="11"/>
      <c r="GK221" s="11"/>
      <c r="GL221" s="11"/>
    </row>
    <row r="222" spans="1:69" ht="7.5" customHeight="1">
      <c r="A222" s="47" t="s">
        <v>187</v>
      </c>
      <c r="B222" s="47" t="s">
        <v>187</v>
      </c>
      <c r="C222" s="12"/>
      <c r="D222" s="48"/>
      <c r="E222" s="52"/>
      <c r="G222" s="27"/>
      <c r="H222" s="6"/>
      <c r="AK222" s="59"/>
      <c r="AL222" s="75"/>
      <c r="AM222" s="28"/>
      <c r="AN222" s="28"/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  <c r="AY222" s="75"/>
      <c r="AZ222" s="75"/>
      <c r="BC222" s="59"/>
      <c r="BD222" s="75"/>
      <c r="BE222" s="75"/>
      <c r="BF222" s="75"/>
      <c r="BG222" s="75"/>
      <c r="BH222" s="75"/>
      <c r="BI222" s="75"/>
      <c r="BJ222" s="75"/>
      <c r="BK222" s="75"/>
      <c r="BL222" s="75"/>
      <c r="BM222" s="75"/>
      <c r="BN222" s="75"/>
      <c r="BO222" s="75"/>
      <c r="BP222" s="75"/>
      <c r="BQ222" s="75"/>
    </row>
    <row r="223" spans="1:36" ht="3.75" customHeight="1">
      <c r="A223" s="47"/>
      <c r="B223" s="47"/>
      <c r="C223" s="48"/>
      <c r="D223" s="48"/>
      <c r="E223" s="52"/>
      <c r="F223" s="3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3"/>
    </row>
    <row r="224" spans="1:69" ht="10.5" customHeight="1">
      <c r="A224" s="76"/>
      <c r="B224" s="76"/>
      <c r="C224" s="12"/>
      <c r="D224" s="48" t="str">
        <f>IF(cronomes&lt;=8,"D","")</f>
        <v>D</v>
      </c>
      <c r="E224" s="52"/>
      <c r="F224" s="13"/>
      <c r="G224" s="318" t="s">
        <v>418</v>
      </c>
      <c r="H224" s="318"/>
      <c r="I224" s="318"/>
      <c r="J224" s="318"/>
      <c r="K224" s="318"/>
      <c r="L224" s="318"/>
      <c r="M224" s="318"/>
      <c r="N224" s="318"/>
      <c r="O224" s="318"/>
      <c r="P224" s="318"/>
      <c r="Q224" s="318"/>
      <c r="R224" s="318"/>
      <c r="S224" s="318"/>
      <c r="T224" s="318"/>
      <c r="U224" s="318"/>
      <c r="V224" s="318"/>
      <c r="W224" s="318"/>
      <c r="X224" s="318"/>
      <c r="BD224" s="77"/>
      <c r="BE224" s="77"/>
      <c r="BF224" s="77"/>
      <c r="BG224" s="77"/>
      <c r="BH224" s="77"/>
      <c r="BI224" s="77"/>
      <c r="BJ224" s="77"/>
      <c r="BK224" s="77"/>
      <c r="BL224" s="77"/>
      <c r="BM224" s="77"/>
      <c r="BN224" s="77"/>
      <c r="BO224" s="77"/>
      <c r="BP224" s="77"/>
      <c r="BQ224" s="77"/>
    </row>
    <row r="225" spans="1:69" ht="10.5" customHeight="1">
      <c r="A225" s="47"/>
      <c r="B225" s="47"/>
      <c r="C225" s="12"/>
      <c r="D225" s="48"/>
      <c r="E225" s="52"/>
      <c r="G225" s="31" t="s">
        <v>3</v>
      </c>
      <c r="H225" s="60" t="s">
        <v>4</v>
      </c>
      <c r="BD225" s="77"/>
      <c r="BE225" s="77"/>
      <c r="BF225" s="77"/>
      <c r="BG225" s="77"/>
      <c r="BH225" s="77"/>
      <c r="BI225" s="77"/>
      <c r="BJ225" s="77"/>
      <c r="BK225" s="77"/>
      <c r="BL225" s="77"/>
      <c r="BM225" s="77"/>
      <c r="BN225" s="77"/>
      <c r="BO225" s="77"/>
      <c r="BP225" s="77"/>
      <c r="BQ225" s="77"/>
    </row>
    <row r="226" spans="1:5" ht="3.75" customHeight="1">
      <c r="A226" s="47"/>
      <c r="B226" s="47"/>
      <c r="C226" s="12"/>
      <c r="D226" s="48"/>
      <c r="E226" s="52"/>
    </row>
    <row r="227" spans="1:194" ht="10.5" customHeight="1">
      <c r="A227" s="47"/>
      <c r="B227" s="47"/>
      <c r="C227" s="12"/>
      <c r="D227" s="48"/>
      <c r="E227" s="52"/>
      <c r="G227" s="29"/>
      <c r="H227" s="29"/>
      <c r="I227" s="29"/>
      <c r="J227" s="29"/>
      <c r="AE227" s="10"/>
      <c r="AF227" s="10"/>
      <c r="AG227" s="10"/>
      <c r="AH227" s="10"/>
      <c r="AI227" s="1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S227" s="51"/>
      <c r="BT227" s="51"/>
      <c r="BU227" s="51"/>
      <c r="BV227" s="51"/>
      <c r="BW227" s="51"/>
      <c r="BX227" s="51"/>
      <c r="BY227" s="51"/>
      <c r="BZ227" s="51"/>
      <c r="CA227" s="51"/>
      <c r="CB227" s="51"/>
      <c r="CC227" s="51"/>
      <c r="CD227" s="51"/>
      <c r="CE227" s="51"/>
      <c r="CF227" s="51"/>
      <c r="CG227" s="51"/>
      <c r="CH227" s="51"/>
      <c r="CI227" s="51"/>
      <c r="CJ227" s="51"/>
      <c r="CK227" s="51"/>
      <c r="CL227" s="51"/>
      <c r="CM227" s="51"/>
      <c r="CN227" s="51"/>
      <c r="CO227" s="51"/>
      <c r="CP227" s="51"/>
      <c r="CQ227" s="51"/>
      <c r="CR227" s="51"/>
      <c r="CS227" s="51"/>
      <c r="CT227" s="51"/>
      <c r="CU227" s="51"/>
      <c r="CV227" s="51"/>
      <c r="CW227" s="51"/>
      <c r="CX227" s="51"/>
      <c r="CY227" s="51"/>
      <c r="CZ227" s="51"/>
      <c r="DA227" s="51"/>
      <c r="DB227" s="51"/>
      <c r="DC227" s="51"/>
      <c r="DD227" s="51"/>
      <c r="DE227" s="51"/>
      <c r="DF227" s="51"/>
      <c r="DG227" s="51"/>
      <c r="DH227" s="51"/>
      <c r="DI227" s="51"/>
      <c r="DJ227" s="51"/>
      <c r="DK227" s="51"/>
      <c r="DL227" s="51"/>
      <c r="DM227" s="51"/>
      <c r="DN227" s="51"/>
      <c r="DO227" s="51"/>
      <c r="DP227" s="51"/>
      <c r="DQ227" s="51"/>
      <c r="DR227" s="51"/>
      <c r="DS227" s="51"/>
      <c r="DT227" s="51"/>
      <c r="DU227" s="51"/>
      <c r="DV227" s="51"/>
      <c r="DW227" s="51"/>
      <c r="DX227" s="51"/>
      <c r="DY227" s="51"/>
      <c r="DZ227" s="51"/>
      <c r="EA227" s="51"/>
      <c r="EB227" s="51"/>
      <c r="EC227" s="51"/>
      <c r="ED227" s="51"/>
      <c r="EE227" s="51"/>
      <c r="EF227" s="51"/>
      <c r="EG227" s="51"/>
      <c r="EH227" s="51"/>
      <c r="EI227" s="51"/>
      <c r="EJ227" s="51"/>
      <c r="EK227" s="51"/>
      <c r="EL227" s="51"/>
      <c r="EM227" s="51"/>
      <c r="EN227" s="51"/>
      <c r="EO227" s="51"/>
      <c r="EP227" s="51"/>
      <c r="EQ227" s="51"/>
      <c r="ER227" s="51"/>
      <c r="ES227" s="51"/>
      <c r="ET227" s="51"/>
      <c r="EU227" s="51"/>
      <c r="EV227" s="51"/>
      <c r="EW227" s="51"/>
      <c r="EX227" s="51"/>
      <c r="EY227" s="51"/>
      <c r="EZ227" s="51"/>
      <c r="FA227" s="51"/>
      <c r="FB227" s="51"/>
      <c r="FC227" s="51"/>
      <c r="FD227" s="51"/>
      <c r="FE227" s="51"/>
      <c r="FF227" s="51"/>
      <c r="FG227" s="51"/>
      <c r="FH227" s="51"/>
      <c r="FI227" s="51"/>
      <c r="FJ227" s="51"/>
      <c r="FK227" s="51"/>
      <c r="FL227" s="51"/>
      <c r="FM227" s="51"/>
      <c r="FN227" s="51"/>
      <c r="FO227" s="51"/>
      <c r="FP227" s="51"/>
      <c r="FQ227" s="51"/>
      <c r="FR227" s="51"/>
      <c r="FS227" s="51"/>
      <c r="FT227" s="51"/>
      <c r="FU227" s="51"/>
      <c r="FV227" s="51"/>
      <c r="FW227" s="51"/>
      <c r="FX227" s="51"/>
      <c r="FY227" s="51"/>
      <c r="FZ227" s="51"/>
      <c r="GA227" s="51"/>
      <c r="GB227" s="51"/>
      <c r="GC227" s="51"/>
      <c r="GD227" s="51"/>
      <c r="GE227" s="51"/>
      <c r="GF227" s="51"/>
      <c r="GG227" s="51"/>
      <c r="GH227" s="51"/>
      <c r="GI227" s="51"/>
      <c r="GJ227" s="51"/>
      <c r="GK227" s="51"/>
      <c r="GL227" s="51"/>
    </row>
    <row r="228" spans="1:194" ht="10.5" customHeight="1">
      <c r="A228" s="47"/>
      <c r="B228" s="47"/>
      <c r="C228" s="12"/>
      <c r="D228" s="48"/>
      <c r="E228" s="52"/>
      <c r="G228" s="30"/>
      <c r="H228" s="29"/>
      <c r="I228" s="29"/>
      <c r="J228" s="29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C228" s="32" t="s">
        <v>7</v>
      </c>
      <c r="BD228" s="61" t="s">
        <v>183</v>
      </c>
      <c r="BE228" s="3"/>
      <c r="BF228" s="33"/>
      <c r="BG228" s="3"/>
      <c r="BH228" s="3"/>
      <c r="BI228" s="33"/>
      <c r="BJ228" s="33"/>
      <c r="BK228" s="33"/>
      <c r="BL228" s="33"/>
      <c r="BM228" s="33"/>
      <c r="BN228" s="33"/>
      <c r="BO228" s="33"/>
      <c r="BP228" s="33"/>
      <c r="BQ228" s="33"/>
      <c r="BS228" s="51"/>
      <c r="BT228" s="51"/>
      <c r="BU228" s="51"/>
      <c r="BV228" s="51"/>
      <c r="BW228" s="51"/>
      <c r="BX228" s="51"/>
      <c r="BY228" s="51"/>
      <c r="BZ228" s="51"/>
      <c r="CA228" s="51"/>
      <c r="CB228" s="51"/>
      <c r="CC228" s="51"/>
      <c r="CD228" s="51"/>
      <c r="CE228" s="51"/>
      <c r="CF228" s="51"/>
      <c r="CG228" s="51"/>
      <c r="CH228" s="51"/>
      <c r="CI228" s="51"/>
      <c r="CJ228" s="51"/>
      <c r="CK228" s="51"/>
      <c r="CL228" s="51"/>
      <c r="CM228" s="51"/>
      <c r="CN228" s="51"/>
      <c r="CO228" s="51"/>
      <c r="CP228" s="51"/>
      <c r="CQ228" s="51"/>
      <c r="CR228" s="51"/>
      <c r="CS228" s="51"/>
      <c r="CT228" s="51"/>
      <c r="CU228" s="51"/>
      <c r="CV228" s="51"/>
      <c r="CW228" s="51"/>
      <c r="CX228" s="51"/>
      <c r="CY228" s="51"/>
      <c r="CZ228" s="51"/>
      <c r="DA228" s="51"/>
      <c r="DB228" s="51"/>
      <c r="DC228" s="51"/>
      <c r="DD228" s="51"/>
      <c r="DE228" s="51"/>
      <c r="DF228" s="51"/>
      <c r="DG228" s="51"/>
      <c r="DH228" s="51"/>
      <c r="DI228" s="51"/>
      <c r="DJ228" s="51"/>
      <c r="DK228" s="51"/>
      <c r="DL228" s="51"/>
      <c r="DM228" s="51"/>
      <c r="DN228" s="51"/>
      <c r="DO228" s="51"/>
      <c r="DP228" s="51"/>
      <c r="DQ228" s="51"/>
      <c r="DR228" s="51"/>
      <c r="DS228" s="51"/>
      <c r="DT228" s="51"/>
      <c r="DU228" s="51"/>
      <c r="DV228" s="51"/>
      <c r="DW228" s="51"/>
      <c r="DX228" s="51"/>
      <c r="DY228" s="51"/>
      <c r="DZ228" s="51"/>
      <c r="EA228" s="51"/>
      <c r="EB228" s="51"/>
      <c r="EC228" s="51"/>
      <c r="ED228" s="51"/>
      <c r="EE228" s="51"/>
      <c r="EF228" s="51"/>
      <c r="EG228" s="51"/>
      <c r="EH228" s="51"/>
      <c r="EI228" s="51"/>
      <c r="EJ228" s="51"/>
      <c r="EK228" s="51"/>
      <c r="EL228" s="51"/>
      <c r="EM228" s="51"/>
      <c r="EN228" s="51"/>
      <c r="EO228" s="51"/>
      <c r="EP228" s="51"/>
      <c r="EQ228" s="51"/>
      <c r="ER228" s="51"/>
      <c r="ES228" s="51"/>
      <c r="ET228" s="51"/>
      <c r="EU228" s="51"/>
      <c r="EV228" s="51"/>
      <c r="EW228" s="51"/>
      <c r="EX228" s="51"/>
      <c r="EY228" s="51"/>
      <c r="EZ228" s="51"/>
      <c r="FA228" s="51"/>
      <c r="FB228" s="51"/>
      <c r="FC228" s="51"/>
      <c r="FD228" s="51"/>
      <c r="FE228" s="51"/>
      <c r="FF228" s="51"/>
      <c r="FG228" s="51"/>
      <c r="FH228" s="51"/>
      <c r="FI228" s="51"/>
      <c r="FJ228" s="51"/>
      <c r="FK228" s="51"/>
      <c r="FL228" s="51"/>
      <c r="FM228" s="51"/>
      <c r="FN228" s="51"/>
      <c r="FO228" s="51"/>
      <c r="FP228" s="51"/>
      <c r="FQ228" s="51"/>
      <c r="FR228" s="51"/>
      <c r="FS228" s="51"/>
      <c r="FT228" s="51"/>
      <c r="FU228" s="51"/>
      <c r="FV228" s="51"/>
      <c r="FW228" s="51"/>
      <c r="FX228" s="51"/>
      <c r="FY228" s="51"/>
      <c r="FZ228" s="51"/>
      <c r="GA228" s="51"/>
      <c r="GB228" s="51"/>
      <c r="GC228" s="51"/>
      <c r="GD228" s="51"/>
      <c r="GE228" s="51"/>
      <c r="GF228" s="51"/>
      <c r="GG228" s="51"/>
      <c r="GH228" s="51"/>
      <c r="GI228" s="51"/>
      <c r="GJ228" s="51"/>
      <c r="GK228" s="51"/>
      <c r="GL228" s="51"/>
    </row>
    <row r="229" spans="1:194" ht="10.5" customHeight="1">
      <c r="A229" s="47"/>
      <c r="B229" s="47"/>
      <c r="C229" s="12"/>
      <c r="D229" s="48"/>
      <c r="E229" s="52"/>
      <c r="G229" s="30"/>
      <c r="H229" s="29"/>
      <c r="I229" s="29"/>
      <c r="J229" s="29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C229" s="59" t="s">
        <v>5</v>
      </c>
      <c r="BD229" s="326"/>
      <c r="BE229" s="326"/>
      <c r="BF229" s="326"/>
      <c r="BG229" s="326"/>
      <c r="BH229" s="326"/>
      <c r="BI229" s="326"/>
      <c r="BJ229" s="326"/>
      <c r="BK229" s="326"/>
      <c r="BL229" s="326"/>
      <c r="BM229" s="326"/>
      <c r="BN229" s="326"/>
      <c r="BO229" s="326"/>
      <c r="BP229" s="326"/>
      <c r="BQ229" s="326"/>
      <c r="BS229" s="51"/>
      <c r="BT229" s="51"/>
      <c r="BU229" s="51"/>
      <c r="BV229" s="51"/>
      <c r="BW229" s="51"/>
      <c r="BX229" s="51"/>
      <c r="BY229" s="51"/>
      <c r="BZ229" s="51"/>
      <c r="CA229" s="51"/>
      <c r="CB229" s="51"/>
      <c r="CC229" s="51"/>
      <c r="CD229" s="51"/>
      <c r="CE229" s="51"/>
      <c r="CF229" s="51"/>
      <c r="CG229" s="51"/>
      <c r="CH229" s="51"/>
      <c r="CI229" s="51"/>
      <c r="CJ229" s="51"/>
      <c r="CK229" s="51"/>
      <c r="CL229" s="51"/>
      <c r="CM229" s="51"/>
      <c r="CN229" s="51"/>
      <c r="CO229" s="51"/>
      <c r="CP229" s="51"/>
      <c r="CQ229" s="51"/>
      <c r="CR229" s="51"/>
      <c r="CS229" s="51"/>
      <c r="CT229" s="51"/>
      <c r="CU229" s="51"/>
      <c r="CV229" s="51"/>
      <c r="CW229" s="51"/>
      <c r="CX229" s="51"/>
      <c r="CY229" s="51"/>
      <c r="CZ229" s="51"/>
      <c r="DA229" s="51"/>
      <c r="DB229" s="51"/>
      <c r="DC229" s="51"/>
      <c r="DD229" s="51"/>
      <c r="DE229" s="51"/>
      <c r="DF229" s="51"/>
      <c r="DG229" s="51"/>
      <c r="DH229" s="51"/>
      <c r="DI229" s="51"/>
      <c r="DJ229" s="51"/>
      <c r="DK229" s="51"/>
      <c r="DL229" s="51"/>
      <c r="DM229" s="51"/>
      <c r="DN229" s="51"/>
      <c r="DO229" s="51"/>
      <c r="DP229" s="51"/>
      <c r="DQ229" s="51"/>
      <c r="DR229" s="51"/>
      <c r="DS229" s="51"/>
      <c r="DT229" s="51"/>
      <c r="DU229" s="51"/>
      <c r="DV229" s="51"/>
      <c r="DW229" s="51"/>
      <c r="DX229" s="51"/>
      <c r="DY229" s="51"/>
      <c r="DZ229" s="51"/>
      <c r="EA229" s="51"/>
      <c r="EB229" s="51"/>
      <c r="EC229" s="51"/>
      <c r="ED229" s="51"/>
      <c r="EE229" s="51"/>
      <c r="EF229" s="51"/>
      <c r="EG229" s="51"/>
      <c r="EH229" s="51"/>
      <c r="EI229" s="51"/>
      <c r="EJ229" s="51"/>
      <c r="EK229" s="51"/>
      <c r="EL229" s="51"/>
      <c r="EM229" s="51"/>
      <c r="EN229" s="51"/>
      <c r="EO229" s="51"/>
      <c r="EP229" s="51"/>
      <c r="EQ229" s="51"/>
      <c r="ER229" s="51"/>
      <c r="ES229" s="51"/>
      <c r="ET229" s="51"/>
      <c r="EU229" s="51"/>
      <c r="EV229" s="51"/>
      <c r="EW229" s="51"/>
      <c r="EX229" s="51"/>
      <c r="EY229" s="51"/>
      <c r="EZ229" s="51"/>
      <c r="FA229" s="51"/>
      <c r="FB229" s="51"/>
      <c r="FC229" s="51"/>
      <c r="FD229" s="51"/>
      <c r="FE229" s="51"/>
      <c r="FF229" s="51"/>
      <c r="FG229" s="51"/>
      <c r="FH229" s="51"/>
      <c r="FI229" s="51"/>
      <c r="FJ229" s="51"/>
      <c r="FK229" s="51"/>
      <c r="FL229" s="51"/>
      <c r="FM229" s="51"/>
      <c r="FN229" s="51"/>
      <c r="FO229" s="51"/>
      <c r="FP229" s="51"/>
      <c r="FQ229" s="51"/>
      <c r="FR229" s="51"/>
      <c r="FS229" s="51"/>
      <c r="FT229" s="51"/>
      <c r="FU229" s="51"/>
      <c r="FV229" s="51"/>
      <c r="FW229" s="51"/>
      <c r="FX229" s="51"/>
      <c r="FY229" s="51"/>
      <c r="FZ229" s="51"/>
      <c r="GA229" s="51"/>
      <c r="GB229" s="51"/>
      <c r="GC229" s="51"/>
      <c r="GD229" s="51"/>
      <c r="GE229" s="51"/>
      <c r="GF229" s="51"/>
      <c r="GG229" s="51"/>
      <c r="GH229" s="51"/>
      <c r="GI229" s="51"/>
      <c r="GJ229" s="51"/>
      <c r="GK229" s="51"/>
      <c r="GL229" s="51"/>
    </row>
    <row r="230" spans="1:194" ht="10.5" customHeight="1">
      <c r="A230" s="47"/>
      <c r="B230" s="47"/>
      <c r="C230" s="12"/>
      <c r="D230" s="48"/>
      <c r="E230" s="52"/>
      <c r="G230" s="29"/>
      <c r="H230" s="29"/>
      <c r="I230" s="29"/>
      <c r="J230" s="29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C230" s="59" t="s">
        <v>6</v>
      </c>
      <c r="BD230" s="327"/>
      <c r="BE230" s="328"/>
      <c r="BF230" s="328"/>
      <c r="BG230" s="328"/>
      <c r="BH230" s="328"/>
      <c r="BI230" s="328"/>
      <c r="BJ230" s="328"/>
      <c r="BK230" s="328"/>
      <c r="BL230" s="328"/>
      <c r="BM230" s="328"/>
      <c r="BN230" s="328"/>
      <c r="BO230" s="328"/>
      <c r="BP230" s="328"/>
      <c r="BQ230" s="328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</row>
    <row r="231" spans="1:194" ht="10.5" customHeight="1">
      <c r="A231" s="47"/>
      <c r="B231" s="47"/>
      <c r="C231" s="12"/>
      <c r="D231" s="48"/>
      <c r="E231" s="52"/>
      <c r="I231" s="29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C231" s="59" t="s">
        <v>8</v>
      </c>
      <c r="BD231" s="329"/>
      <c r="BE231" s="329"/>
      <c r="BF231" s="329"/>
      <c r="BG231" s="329"/>
      <c r="BH231" s="329"/>
      <c r="BI231" s="329"/>
      <c r="BJ231" s="329"/>
      <c r="BK231" s="329"/>
      <c r="BL231" s="329"/>
      <c r="BM231" s="329"/>
      <c r="BN231" s="329"/>
      <c r="BO231" s="329"/>
      <c r="BP231" s="329"/>
      <c r="BQ231" s="329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</row>
    <row r="232" spans="1:194" ht="3.75" customHeight="1">
      <c r="A232" s="47" t="s">
        <v>188</v>
      </c>
      <c r="B232" s="47" t="s">
        <v>188</v>
      </c>
      <c r="C232" s="48"/>
      <c r="D232" s="48"/>
      <c r="E232" s="52"/>
      <c r="F232" s="3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3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</row>
    <row r="233" spans="1:194" ht="3.75" customHeight="1" hidden="1">
      <c r="A233" s="70" t="s">
        <v>189</v>
      </c>
      <c r="B233" s="70" t="s">
        <v>189</v>
      </c>
      <c r="C233" s="48"/>
      <c r="D233" s="48"/>
      <c r="E233" s="52"/>
      <c r="F233" s="3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3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</row>
    <row r="234" spans="1:194" s="51" customFormat="1" ht="10.5" customHeight="1" hidden="1">
      <c r="A234" s="70"/>
      <c r="B234" s="70"/>
      <c r="C234" s="48"/>
      <c r="D234" s="48"/>
      <c r="E234" s="53"/>
      <c r="F234" s="54"/>
      <c r="G234" s="330" t="s">
        <v>28</v>
      </c>
      <c r="H234" s="330"/>
      <c r="I234" s="331" t="s">
        <v>152</v>
      </c>
      <c r="J234" s="331"/>
      <c r="K234" s="331"/>
      <c r="L234" s="331"/>
      <c r="M234" s="331"/>
      <c r="N234" s="331"/>
      <c r="O234" s="331"/>
      <c r="P234" s="331"/>
      <c r="Q234" s="331"/>
      <c r="R234" s="331"/>
      <c r="S234" s="331"/>
      <c r="T234" s="331"/>
      <c r="U234" s="331"/>
      <c r="V234" s="331"/>
      <c r="W234" s="331"/>
      <c r="X234" s="331"/>
      <c r="Y234" s="331"/>
      <c r="Z234" s="331" t="s">
        <v>153</v>
      </c>
      <c r="AA234" s="331"/>
      <c r="AB234" s="331"/>
      <c r="AC234" s="331"/>
      <c r="AD234" s="331"/>
      <c r="AE234" s="331"/>
      <c r="AF234" s="331"/>
      <c r="AG234" s="331"/>
      <c r="AH234" s="331"/>
      <c r="AI234" s="331"/>
      <c r="AJ234" s="256" t="s">
        <v>368</v>
      </c>
      <c r="AK234" s="256"/>
      <c r="AL234" s="256"/>
      <c r="AM234" s="258">
        <f>BO194+1</f>
        <v>1</v>
      </c>
      <c r="AN234" s="258"/>
      <c r="AO234" s="258"/>
      <c r="AP234" s="258"/>
      <c r="AQ234" s="258">
        <f>AM234+1</f>
        <v>2</v>
      </c>
      <c r="AR234" s="258"/>
      <c r="AS234" s="258"/>
      <c r="AT234" s="258"/>
      <c r="AU234" s="258">
        <f>AQ234+1</f>
        <v>3</v>
      </c>
      <c r="AV234" s="258"/>
      <c r="AW234" s="258"/>
      <c r="AX234" s="258"/>
      <c r="AY234" s="258">
        <f>AU234+1</f>
        <v>4</v>
      </c>
      <c r="AZ234" s="258"/>
      <c r="BA234" s="258"/>
      <c r="BB234" s="258"/>
      <c r="BC234" s="258">
        <f>AY234+1</f>
        <v>5</v>
      </c>
      <c r="BD234" s="258"/>
      <c r="BE234" s="258"/>
      <c r="BF234" s="258"/>
      <c r="BG234" s="258">
        <f>BC234+1</f>
        <v>6</v>
      </c>
      <c r="BH234" s="258"/>
      <c r="BI234" s="258"/>
      <c r="BJ234" s="258"/>
      <c r="BK234" s="258">
        <f>BG234+1</f>
        <v>7</v>
      </c>
      <c r="BL234" s="258"/>
      <c r="BM234" s="258"/>
      <c r="BN234" s="258"/>
      <c r="BO234" s="258">
        <f>BK234+1</f>
        <v>8</v>
      </c>
      <c r="BP234" s="258"/>
      <c r="BQ234" s="258"/>
      <c r="BR234" s="11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</row>
    <row r="235" spans="1:194" s="51" customFormat="1" ht="10.5" customHeight="1" hidden="1">
      <c r="A235" s="70"/>
      <c r="B235" s="70"/>
      <c r="C235" s="48"/>
      <c r="D235" s="48"/>
      <c r="E235" s="53"/>
      <c r="F235" s="55"/>
      <c r="G235" s="244"/>
      <c r="H235" s="244"/>
      <c r="I235" s="237"/>
      <c r="J235" s="237"/>
      <c r="K235" s="237"/>
      <c r="L235" s="237"/>
      <c r="M235" s="237"/>
      <c r="N235" s="237"/>
      <c r="O235" s="237"/>
      <c r="P235" s="237"/>
      <c r="Q235" s="237"/>
      <c r="R235" s="237"/>
      <c r="S235" s="237"/>
      <c r="T235" s="237"/>
      <c r="U235" s="237"/>
      <c r="V235" s="237"/>
      <c r="W235" s="237"/>
      <c r="X235" s="237"/>
      <c r="Y235" s="237"/>
      <c r="Z235" s="237"/>
      <c r="AA235" s="237"/>
      <c r="AB235" s="237"/>
      <c r="AC235" s="237"/>
      <c r="AD235" s="237"/>
      <c r="AE235" s="237"/>
      <c r="AF235" s="237"/>
      <c r="AG235" s="237"/>
      <c r="AH235" s="237"/>
      <c r="AI235" s="237"/>
      <c r="AJ235" s="257"/>
      <c r="AK235" s="257"/>
      <c r="AL235" s="257"/>
      <c r="AM235" s="171" t="s">
        <v>154</v>
      </c>
      <c r="AN235" s="171"/>
      <c r="AO235" s="171" t="s">
        <v>155</v>
      </c>
      <c r="AP235" s="171"/>
      <c r="AQ235" s="171" t="str">
        <f>AM235</f>
        <v> Sp*</v>
      </c>
      <c r="AR235" s="171"/>
      <c r="AS235" s="171" t="str">
        <f>AO235</f>
        <v>Ac*</v>
      </c>
      <c r="AT235" s="171"/>
      <c r="AU235" s="171" t="str">
        <f>AQ235</f>
        <v> Sp*</v>
      </c>
      <c r="AV235" s="171"/>
      <c r="AW235" s="171" t="str">
        <f>AS235</f>
        <v>Ac*</v>
      </c>
      <c r="AX235" s="171"/>
      <c r="AY235" s="171" t="str">
        <f>AU235</f>
        <v> Sp*</v>
      </c>
      <c r="AZ235" s="171"/>
      <c r="BA235" s="171" t="str">
        <f>AW235</f>
        <v>Ac*</v>
      </c>
      <c r="BB235" s="171"/>
      <c r="BC235" s="171" t="str">
        <f>AY235</f>
        <v> Sp*</v>
      </c>
      <c r="BD235" s="171"/>
      <c r="BE235" s="171" t="str">
        <f>BA235</f>
        <v>Ac*</v>
      </c>
      <c r="BF235" s="171"/>
      <c r="BG235" s="171" t="str">
        <f>BC235</f>
        <v> Sp*</v>
      </c>
      <c r="BH235" s="171"/>
      <c r="BI235" s="171" t="str">
        <f>BE235</f>
        <v>Ac*</v>
      </c>
      <c r="BJ235" s="171"/>
      <c r="BK235" s="171" t="str">
        <f>BG235</f>
        <v> Sp*</v>
      </c>
      <c r="BL235" s="171"/>
      <c r="BM235" s="171" t="str">
        <f>BI235</f>
        <v>Ac*</v>
      </c>
      <c r="BN235" s="171"/>
      <c r="BO235" s="171" t="str">
        <f>BK235</f>
        <v> Sp*</v>
      </c>
      <c r="BP235" s="171"/>
      <c r="BQ235" s="90" t="str">
        <f>BM235</f>
        <v>Ac*</v>
      </c>
      <c r="BR235" s="11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</row>
    <row r="236" spans="1:194" s="51" customFormat="1" ht="10.5" customHeight="1" hidden="1">
      <c r="A236" s="70"/>
      <c r="B236" s="70"/>
      <c r="C236" s="48"/>
      <c r="D236" s="48"/>
      <c r="E236" s="53"/>
      <c r="G236" s="244"/>
      <c r="H236" s="244"/>
      <c r="I236" s="237"/>
      <c r="J236" s="237"/>
      <c r="K236" s="237"/>
      <c r="L236" s="237"/>
      <c r="M236" s="237"/>
      <c r="N236" s="237"/>
      <c r="O236" s="237"/>
      <c r="P236" s="237"/>
      <c r="Q236" s="237"/>
      <c r="R236" s="237"/>
      <c r="S236" s="237"/>
      <c r="T236" s="237"/>
      <c r="U236" s="237"/>
      <c r="V236" s="237"/>
      <c r="W236" s="237"/>
      <c r="X236" s="237"/>
      <c r="Y236" s="237"/>
      <c r="Z236" s="249" t="s">
        <v>15</v>
      </c>
      <c r="AA236" s="249"/>
      <c r="AB236" s="249"/>
      <c r="AC236" s="249"/>
      <c r="AD236" s="249"/>
      <c r="AE236" s="249"/>
      <c r="AF236" s="249"/>
      <c r="AG236" s="233" t="s">
        <v>2</v>
      </c>
      <c r="AH236" s="233"/>
      <c r="AI236" s="233"/>
      <c r="AJ236" s="233" t="s">
        <v>2</v>
      </c>
      <c r="AK236" s="233"/>
      <c r="AL236" s="233"/>
      <c r="AM236" s="233" t="s">
        <v>2</v>
      </c>
      <c r="AN236" s="233"/>
      <c r="AO236" s="233" t="s">
        <v>2</v>
      </c>
      <c r="AP236" s="233"/>
      <c r="AQ236" s="170" t="str">
        <f>AM236</f>
        <v> </v>
      </c>
      <c r="AR236" s="171"/>
      <c r="AS236" s="170" t="str">
        <f>AO236</f>
        <v> </v>
      </c>
      <c r="AT236" s="171"/>
      <c r="AU236" s="170" t="str">
        <f>AQ236</f>
        <v> </v>
      </c>
      <c r="AV236" s="171"/>
      <c r="AW236" s="170" t="str">
        <f>AS236</f>
        <v> </v>
      </c>
      <c r="AX236" s="171"/>
      <c r="AY236" s="170" t="str">
        <f>AU236</f>
        <v> </v>
      </c>
      <c r="AZ236" s="171"/>
      <c r="BA236" s="170" t="str">
        <f>AW236</f>
        <v> </v>
      </c>
      <c r="BB236" s="171"/>
      <c r="BC236" s="170" t="str">
        <f>AY236</f>
        <v> </v>
      </c>
      <c r="BD236" s="171"/>
      <c r="BE236" s="170" t="str">
        <f>BA236</f>
        <v> </v>
      </c>
      <c r="BF236" s="171"/>
      <c r="BG236" s="170" t="str">
        <f>BC236</f>
        <v> </v>
      </c>
      <c r="BH236" s="171"/>
      <c r="BI236" s="170" t="str">
        <f>BE236</f>
        <v> </v>
      </c>
      <c r="BJ236" s="171"/>
      <c r="BK236" s="170" t="str">
        <f>BG236</f>
        <v> </v>
      </c>
      <c r="BL236" s="171"/>
      <c r="BM236" s="170" t="str">
        <f>BI236</f>
        <v> </v>
      </c>
      <c r="BN236" s="171"/>
      <c r="BO236" s="170" t="str">
        <f>BK236</f>
        <v> </v>
      </c>
      <c r="BP236" s="171"/>
      <c r="BQ236" s="89" t="str">
        <f>BM236</f>
        <v> </v>
      </c>
      <c r="BR236" s="56"/>
      <c r="BS236" s="22"/>
      <c r="BT236" s="22"/>
      <c r="BU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</row>
    <row r="237" spans="1:69" s="22" customFormat="1" ht="10.5" customHeight="1" hidden="1">
      <c r="A237" s="50"/>
      <c r="B237" s="71" t="s">
        <v>364</v>
      </c>
      <c r="C237" s="266"/>
      <c r="D237" s="266"/>
      <c r="E237" s="49"/>
      <c r="G237" s="130" t="s">
        <v>339</v>
      </c>
      <c r="H237" s="130"/>
      <c r="I237" s="128" t="s">
        <v>156</v>
      </c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91">
        <f>$AK$12</f>
        <v>8000</v>
      </c>
      <c r="AA237" s="191"/>
      <c r="AB237" s="191"/>
      <c r="AC237" s="191"/>
      <c r="AD237" s="191"/>
      <c r="AE237" s="191"/>
      <c r="AF237" s="191"/>
      <c r="AG237" s="234">
        <f>$AR$12</f>
        <v>5.2133</v>
      </c>
      <c r="AH237" s="234"/>
      <c r="AI237" s="234"/>
      <c r="AJ237" s="234">
        <f>BQ197</f>
        <v>0</v>
      </c>
      <c r="AK237" s="234"/>
      <c r="AL237" s="234"/>
      <c r="AM237" s="282"/>
      <c r="AN237" s="283"/>
      <c r="AO237" s="234">
        <f aca="true" t="shared" si="5" ref="AO237:AO256">BQ197+AM237</f>
        <v>0</v>
      </c>
      <c r="AP237" s="234"/>
      <c r="AQ237" s="282"/>
      <c r="AR237" s="283"/>
      <c r="AS237" s="234">
        <f aca="true" t="shared" si="6" ref="AS237:AS256">IF(SUM(AQ$197:AR$216)&gt;0,AO237+AQ237,0)</f>
        <v>0</v>
      </c>
      <c r="AT237" s="234"/>
      <c r="AU237" s="282"/>
      <c r="AV237" s="283"/>
      <c r="AW237" s="234">
        <f aca="true" t="shared" si="7" ref="AW237:AW256">IF(SUM(AU$197:AV$216)&gt;0,AS237+AU237,0)</f>
        <v>0</v>
      </c>
      <c r="AX237" s="234"/>
      <c r="AY237" s="282"/>
      <c r="AZ237" s="283"/>
      <c r="BA237" s="234">
        <f aca="true" t="shared" si="8" ref="BA237:BA256">IF(SUM(AY$197:AZ$216)&gt;0,AW237+AY237,0)</f>
        <v>0</v>
      </c>
      <c r="BB237" s="234"/>
      <c r="BC237" s="282"/>
      <c r="BD237" s="283"/>
      <c r="BE237" s="234">
        <f aca="true" t="shared" si="9" ref="BE237:BE256">IF(SUM(BC$197:BD$216)&gt;0,BA237+BC237,0)</f>
        <v>0</v>
      </c>
      <c r="BF237" s="234"/>
      <c r="BG237" s="282"/>
      <c r="BH237" s="283"/>
      <c r="BI237" s="234">
        <f aca="true" t="shared" si="10" ref="BI237:BI256">IF(SUM(BG$197:BH$216)&gt;0,BE237+BG237,0)</f>
        <v>0</v>
      </c>
      <c r="BJ237" s="234"/>
      <c r="BK237" s="282"/>
      <c r="BL237" s="283"/>
      <c r="BM237" s="234">
        <f aca="true" t="shared" si="11" ref="BM237:BM256">IF(SUM(BK$197:BL$216)&gt;0,BI237+BK237,0)</f>
        <v>0</v>
      </c>
      <c r="BN237" s="234"/>
      <c r="BO237" s="282"/>
      <c r="BP237" s="283"/>
      <c r="BQ237" s="88">
        <f aca="true" t="shared" si="12" ref="BQ237:BQ256">IF(SUM(BO$197:BP$216)&gt;0,BM237+BO237,0)</f>
        <v>0</v>
      </c>
    </row>
    <row r="238" spans="1:69" s="22" customFormat="1" ht="10.5" customHeight="1" hidden="1">
      <c r="A238" s="49"/>
      <c r="B238" s="71"/>
      <c r="C238" s="266"/>
      <c r="D238" s="266"/>
      <c r="E238" s="49"/>
      <c r="G238" s="130" t="s">
        <v>343</v>
      </c>
      <c r="H238" s="130"/>
      <c r="I238" s="128" t="s">
        <v>157</v>
      </c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  <c r="V238" s="129"/>
      <c r="W238" s="129"/>
      <c r="X238" s="129"/>
      <c r="Y238" s="129"/>
      <c r="Z238" s="191">
        <f>$AK$14</f>
        <v>12928</v>
      </c>
      <c r="AA238" s="191"/>
      <c r="AB238" s="191"/>
      <c r="AC238" s="191"/>
      <c r="AD238" s="191"/>
      <c r="AE238" s="191"/>
      <c r="AF238" s="191"/>
      <c r="AG238" s="234">
        <f>$AR$14</f>
        <v>8.4247</v>
      </c>
      <c r="AH238" s="234"/>
      <c r="AI238" s="234"/>
      <c r="AJ238" s="234">
        <f aca="true" t="shared" si="13" ref="AJ238:AJ256">BQ198</f>
        <v>0</v>
      </c>
      <c r="AK238" s="234"/>
      <c r="AL238" s="234"/>
      <c r="AM238" s="282"/>
      <c r="AN238" s="283"/>
      <c r="AO238" s="234">
        <f t="shared" si="5"/>
        <v>0</v>
      </c>
      <c r="AP238" s="234"/>
      <c r="AQ238" s="282"/>
      <c r="AR238" s="283"/>
      <c r="AS238" s="234">
        <f t="shared" si="6"/>
        <v>0</v>
      </c>
      <c r="AT238" s="234"/>
      <c r="AU238" s="282"/>
      <c r="AV238" s="283"/>
      <c r="AW238" s="234">
        <f t="shared" si="7"/>
        <v>0</v>
      </c>
      <c r="AX238" s="234"/>
      <c r="AY238" s="282"/>
      <c r="AZ238" s="283"/>
      <c r="BA238" s="234">
        <f t="shared" si="8"/>
        <v>0</v>
      </c>
      <c r="BB238" s="234"/>
      <c r="BC238" s="282"/>
      <c r="BD238" s="283"/>
      <c r="BE238" s="234">
        <f t="shared" si="9"/>
        <v>0</v>
      </c>
      <c r="BF238" s="234"/>
      <c r="BG238" s="282"/>
      <c r="BH238" s="283"/>
      <c r="BI238" s="234">
        <f t="shared" si="10"/>
        <v>0</v>
      </c>
      <c r="BJ238" s="234"/>
      <c r="BK238" s="282"/>
      <c r="BL238" s="283"/>
      <c r="BM238" s="234">
        <f t="shared" si="11"/>
        <v>0</v>
      </c>
      <c r="BN238" s="234"/>
      <c r="BO238" s="282"/>
      <c r="BP238" s="283"/>
      <c r="BQ238" s="88">
        <f t="shared" si="12"/>
        <v>0</v>
      </c>
    </row>
    <row r="239" spans="1:69" s="22" customFormat="1" ht="10.5" customHeight="1" hidden="1">
      <c r="A239" s="49"/>
      <c r="B239" s="71"/>
      <c r="C239" s="266"/>
      <c r="D239" s="266"/>
      <c r="E239" s="49"/>
      <c r="G239" s="130" t="s">
        <v>344</v>
      </c>
      <c r="H239" s="130"/>
      <c r="I239" s="128" t="s">
        <v>158</v>
      </c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  <c r="Y239" s="129"/>
      <c r="Z239" s="191">
        <f>$AK$24</f>
        <v>30805.379999999997</v>
      </c>
      <c r="AA239" s="191"/>
      <c r="AB239" s="191"/>
      <c r="AC239" s="191"/>
      <c r="AD239" s="191"/>
      <c r="AE239" s="191"/>
      <c r="AF239" s="191"/>
      <c r="AG239" s="234">
        <f>$AR$24</f>
        <v>9</v>
      </c>
      <c r="AH239" s="234"/>
      <c r="AI239" s="234"/>
      <c r="AJ239" s="234">
        <f t="shared" si="13"/>
        <v>0</v>
      </c>
      <c r="AK239" s="234"/>
      <c r="AL239" s="234"/>
      <c r="AM239" s="282"/>
      <c r="AN239" s="283"/>
      <c r="AO239" s="234">
        <f t="shared" si="5"/>
        <v>0</v>
      </c>
      <c r="AP239" s="234"/>
      <c r="AQ239" s="282"/>
      <c r="AR239" s="283"/>
      <c r="AS239" s="234">
        <f t="shared" si="6"/>
        <v>0</v>
      </c>
      <c r="AT239" s="234"/>
      <c r="AU239" s="282"/>
      <c r="AV239" s="283"/>
      <c r="AW239" s="234">
        <f t="shared" si="7"/>
        <v>0</v>
      </c>
      <c r="AX239" s="234"/>
      <c r="AY239" s="282"/>
      <c r="AZ239" s="283"/>
      <c r="BA239" s="234">
        <f t="shared" si="8"/>
        <v>0</v>
      </c>
      <c r="BB239" s="234"/>
      <c r="BC239" s="282"/>
      <c r="BD239" s="283"/>
      <c r="BE239" s="234">
        <f t="shared" si="9"/>
        <v>0</v>
      </c>
      <c r="BF239" s="234"/>
      <c r="BG239" s="282"/>
      <c r="BH239" s="283"/>
      <c r="BI239" s="234">
        <f t="shared" si="10"/>
        <v>0</v>
      </c>
      <c r="BJ239" s="234"/>
      <c r="BK239" s="282"/>
      <c r="BL239" s="283"/>
      <c r="BM239" s="234">
        <f t="shared" si="11"/>
        <v>0</v>
      </c>
      <c r="BN239" s="234"/>
      <c r="BO239" s="282"/>
      <c r="BP239" s="283"/>
      <c r="BQ239" s="88">
        <f t="shared" si="12"/>
        <v>0</v>
      </c>
    </row>
    <row r="240" spans="1:135" s="22" customFormat="1" ht="10.5" customHeight="1" hidden="1">
      <c r="A240" s="49"/>
      <c r="B240" s="71"/>
      <c r="C240" s="266"/>
      <c r="D240" s="266"/>
      <c r="E240" s="49"/>
      <c r="G240" s="130" t="s">
        <v>345</v>
      </c>
      <c r="H240" s="130"/>
      <c r="I240" s="128" t="s">
        <v>159</v>
      </c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  <c r="U240" s="129"/>
      <c r="V240" s="129"/>
      <c r="W240" s="129"/>
      <c r="X240" s="129"/>
      <c r="Y240" s="129"/>
      <c r="Z240" s="191">
        <f>$AK$31</f>
        <v>15406.159999999998</v>
      </c>
      <c r="AA240" s="191"/>
      <c r="AB240" s="191"/>
      <c r="AC240" s="191"/>
      <c r="AD240" s="191"/>
      <c r="AE240" s="191"/>
      <c r="AF240" s="191"/>
      <c r="AG240" s="234">
        <f>$AR$31</f>
        <v>10.0396</v>
      </c>
      <c r="AH240" s="234"/>
      <c r="AI240" s="234"/>
      <c r="AJ240" s="234">
        <f t="shared" si="13"/>
        <v>0</v>
      </c>
      <c r="AK240" s="234"/>
      <c r="AL240" s="234"/>
      <c r="AM240" s="282"/>
      <c r="AN240" s="283"/>
      <c r="AO240" s="234">
        <f t="shared" si="5"/>
        <v>0</v>
      </c>
      <c r="AP240" s="234"/>
      <c r="AQ240" s="282"/>
      <c r="AR240" s="283"/>
      <c r="AS240" s="234">
        <f t="shared" si="6"/>
        <v>0</v>
      </c>
      <c r="AT240" s="234"/>
      <c r="AU240" s="282"/>
      <c r="AV240" s="283"/>
      <c r="AW240" s="234">
        <f t="shared" si="7"/>
        <v>0</v>
      </c>
      <c r="AX240" s="234"/>
      <c r="AY240" s="282"/>
      <c r="AZ240" s="283"/>
      <c r="BA240" s="234">
        <f t="shared" si="8"/>
        <v>0</v>
      </c>
      <c r="BB240" s="234"/>
      <c r="BC240" s="282"/>
      <c r="BD240" s="283"/>
      <c r="BE240" s="234">
        <f t="shared" si="9"/>
        <v>0</v>
      </c>
      <c r="BF240" s="234"/>
      <c r="BG240" s="282"/>
      <c r="BH240" s="283"/>
      <c r="BI240" s="234">
        <f t="shared" si="10"/>
        <v>0</v>
      </c>
      <c r="BJ240" s="234"/>
      <c r="BK240" s="282"/>
      <c r="BL240" s="283"/>
      <c r="BM240" s="234">
        <f t="shared" si="11"/>
        <v>0</v>
      </c>
      <c r="BN240" s="234"/>
      <c r="BO240" s="282"/>
      <c r="BP240" s="283"/>
      <c r="BQ240" s="88">
        <f t="shared" si="12"/>
        <v>0</v>
      </c>
      <c r="DZ240" s="40"/>
      <c r="EA240" s="40"/>
      <c r="EB240" s="40"/>
      <c r="EC240" s="40"/>
      <c r="ED240" s="40"/>
      <c r="EE240" s="40"/>
    </row>
    <row r="241" spans="1:135" s="22" customFormat="1" ht="10.5" customHeight="1" hidden="1">
      <c r="A241" s="49"/>
      <c r="B241" s="71"/>
      <c r="C241" s="266"/>
      <c r="D241" s="266"/>
      <c r="E241" s="49"/>
      <c r="G241" s="130" t="s">
        <v>346</v>
      </c>
      <c r="H241" s="130"/>
      <c r="I241" s="128" t="s">
        <v>160</v>
      </c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  <c r="U241" s="129"/>
      <c r="V241" s="129"/>
      <c r="W241" s="129"/>
      <c r="X241" s="129"/>
      <c r="Y241" s="129"/>
      <c r="Z241" s="191">
        <f>$AK$40</f>
        <v>1700</v>
      </c>
      <c r="AA241" s="191"/>
      <c r="AB241" s="191"/>
      <c r="AC241" s="191"/>
      <c r="AD241" s="191"/>
      <c r="AE241" s="191"/>
      <c r="AF241" s="191"/>
      <c r="AG241" s="234">
        <f>$AR$40</f>
        <v>1.1078</v>
      </c>
      <c r="AH241" s="234"/>
      <c r="AI241" s="234"/>
      <c r="AJ241" s="234">
        <f t="shared" si="13"/>
        <v>0</v>
      </c>
      <c r="AK241" s="234"/>
      <c r="AL241" s="234"/>
      <c r="AM241" s="282"/>
      <c r="AN241" s="283"/>
      <c r="AO241" s="234">
        <f t="shared" si="5"/>
        <v>0</v>
      </c>
      <c r="AP241" s="234"/>
      <c r="AQ241" s="282"/>
      <c r="AR241" s="283"/>
      <c r="AS241" s="234">
        <f t="shared" si="6"/>
        <v>0</v>
      </c>
      <c r="AT241" s="234"/>
      <c r="AU241" s="282"/>
      <c r="AV241" s="283"/>
      <c r="AW241" s="234">
        <f t="shared" si="7"/>
        <v>0</v>
      </c>
      <c r="AX241" s="234"/>
      <c r="AY241" s="282"/>
      <c r="AZ241" s="283"/>
      <c r="BA241" s="234">
        <f t="shared" si="8"/>
        <v>0</v>
      </c>
      <c r="BB241" s="234"/>
      <c r="BC241" s="282"/>
      <c r="BD241" s="283"/>
      <c r="BE241" s="234">
        <f t="shared" si="9"/>
        <v>0</v>
      </c>
      <c r="BF241" s="234"/>
      <c r="BG241" s="282"/>
      <c r="BH241" s="283"/>
      <c r="BI241" s="234">
        <f t="shared" si="10"/>
        <v>0</v>
      </c>
      <c r="BJ241" s="234"/>
      <c r="BK241" s="282"/>
      <c r="BL241" s="283"/>
      <c r="BM241" s="234">
        <f t="shared" si="11"/>
        <v>0</v>
      </c>
      <c r="BN241" s="234"/>
      <c r="BO241" s="282"/>
      <c r="BP241" s="283"/>
      <c r="BQ241" s="88">
        <f t="shared" si="12"/>
        <v>0</v>
      </c>
      <c r="DZ241" s="40"/>
      <c r="EA241" s="40"/>
      <c r="EB241" s="40"/>
      <c r="EC241" s="40"/>
      <c r="ED241" s="40"/>
      <c r="EE241" s="40"/>
    </row>
    <row r="242" spans="1:135" s="22" customFormat="1" ht="10.5" customHeight="1" hidden="1">
      <c r="A242" s="49"/>
      <c r="B242" s="71"/>
      <c r="C242" s="266"/>
      <c r="D242" s="266"/>
      <c r="E242" s="49"/>
      <c r="G242" s="130" t="s">
        <v>347</v>
      </c>
      <c r="H242" s="130"/>
      <c r="I242" s="128" t="s">
        <v>161</v>
      </c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  <c r="U242" s="129"/>
      <c r="V242" s="129"/>
      <c r="W242" s="129"/>
      <c r="X242" s="129"/>
      <c r="Y242" s="129"/>
      <c r="Z242" s="191">
        <f>$AK$50</f>
        <v>3601.7999999999997</v>
      </c>
      <c r="AA242" s="191"/>
      <c r="AB242" s="191"/>
      <c r="AC242" s="191"/>
      <c r="AD242" s="191"/>
      <c r="AE242" s="191"/>
      <c r="AF242" s="191"/>
      <c r="AG242" s="234">
        <f>$AR$50</f>
        <v>2.3472</v>
      </c>
      <c r="AH242" s="234"/>
      <c r="AI242" s="234"/>
      <c r="AJ242" s="234">
        <f t="shared" si="13"/>
        <v>0</v>
      </c>
      <c r="AK242" s="234"/>
      <c r="AL242" s="234"/>
      <c r="AM242" s="282"/>
      <c r="AN242" s="283"/>
      <c r="AO242" s="234">
        <f t="shared" si="5"/>
        <v>0</v>
      </c>
      <c r="AP242" s="234"/>
      <c r="AQ242" s="282"/>
      <c r="AR242" s="283"/>
      <c r="AS242" s="234">
        <f t="shared" si="6"/>
        <v>0</v>
      </c>
      <c r="AT242" s="234"/>
      <c r="AU242" s="282"/>
      <c r="AV242" s="283"/>
      <c r="AW242" s="234">
        <f t="shared" si="7"/>
        <v>0</v>
      </c>
      <c r="AX242" s="234"/>
      <c r="AY242" s="282"/>
      <c r="AZ242" s="283"/>
      <c r="BA242" s="234">
        <f t="shared" si="8"/>
        <v>0</v>
      </c>
      <c r="BB242" s="234"/>
      <c r="BC242" s="282"/>
      <c r="BD242" s="283"/>
      <c r="BE242" s="234">
        <f t="shared" si="9"/>
        <v>0</v>
      </c>
      <c r="BF242" s="234"/>
      <c r="BG242" s="282"/>
      <c r="BH242" s="283"/>
      <c r="BI242" s="234">
        <f t="shared" si="10"/>
        <v>0</v>
      </c>
      <c r="BJ242" s="234"/>
      <c r="BK242" s="282"/>
      <c r="BL242" s="283"/>
      <c r="BM242" s="234">
        <f t="shared" si="11"/>
        <v>0</v>
      </c>
      <c r="BN242" s="234"/>
      <c r="BO242" s="282"/>
      <c r="BP242" s="283"/>
      <c r="BQ242" s="88">
        <f t="shared" si="12"/>
        <v>0</v>
      </c>
      <c r="DZ242" s="40"/>
      <c r="EA242" s="40"/>
      <c r="EB242" s="40"/>
      <c r="EC242" s="40"/>
      <c r="ED242" s="40"/>
      <c r="EE242" s="40"/>
    </row>
    <row r="243" spans="1:135" s="22" customFormat="1" ht="10.5" customHeight="1" hidden="1">
      <c r="A243" s="49"/>
      <c r="B243" s="71"/>
      <c r="C243" s="266"/>
      <c r="D243" s="266"/>
      <c r="E243" s="49"/>
      <c r="G243" s="130" t="s">
        <v>348</v>
      </c>
      <c r="H243" s="130"/>
      <c r="I243" s="128" t="s">
        <v>162</v>
      </c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  <c r="Y243" s="129"/>
      <c r="Z243" s="191">
        <f>$AK$59</f>
        <v>8430.960000000001</v>
      </c>
      <c r="AA243" s="191"/>
      <c r="AB243" s="191"/>
      <c r="AC243" s="191"/>
      <c r="AD243" s="191"/>
      <c r="AE243" s="191"/>
      <c r="AF243" s="191"/>
      <c r="AG243" s="234">
        <f>$AR$59</f>
        <v>5.4940999999999995</v>
      </c>
      <c r="AH243" s="234"/>
      <c r="AI243" s="234"/>
      <c r="AJ243" s="234">
        <f t="shared" si="13"/>
        <v>0</v>
      </c>
      <c r="AK243" s="234"/>
      <c r="AL243" s="234"/>
      <c r="AM243" s="282"/>
      <c r="AN243" s="283"/>
      <c r="AO243" s="234">
        <f t="shared" si="5"/>
        <v>0</v>
      </c>
      <c r="AP243" s="234"/>
      <c r="AQ243" s="282"/>
      <c r="AR243" s="283"/>
      <c r="AS243" s="234">
        <f t="shared" si="6"/>
        <v>0</v>
      </c>
      <c r="AT243" s="234"/>
      <c r="AU243" s="282"/>
      <c r="AV243" s="283"/>
      <c r="AW243" s="234">
        <f t="shared" si="7"/>
        <v>0</v>
      </c>
      <c r="AX243" s="234"/>
      <c r="AY243" s="282"/>
      <c r="AZ243" s="283"/>
      <c r="BA243" s="234">
        <f t="shared" si="8"/>
        <v>0</v>
      </c>
      <c r="BB243" s="234"/>
      <c r="BC243" s="282"/>
      <c r="BD243" s="283"/>
      <c r="BE243" s="234">
        <f t="shared" si="9"/>
        <v>0</v>
      </c>
      <c r="BF243" s="234"/>
      <c r="BG243" s="282"/>
      <c r="BH243" s="283"/>
      <c r="BI243" s="234">
        <f t="shared" si="10"/>
        <v>0</v>
      </c>
      <c r="BJ243" s="234"/>
      <c r="BK243" s="282"/>
      <c r="BL243" s="283"/>
      <c r="BM243" s="234">
        <f t="shared" si="11"/>
        <v>0</v>
      </c>
      <c r="BN243" s="234"/>
      <c r="BO243" s="282"/>
      <c r="BP243" s="283"/>
      <c r="BQ243" s="88">
        <f t="shared" si="12"/>
        <v>0</v>
      </c>
      <c r="DZ243" s="40"/>
      <c r="EA243" s="40"/>
      <c r="EB243" s="40"/>
      <c r="EC243" s="40"/>
      <c r="ED243" s="40"/>
      <c r="EE243" s="40"/>
    </row>
    <row r="244" spans="1:135" s="22" customFormat="1" ht="10.5" customHeight="1" hidden="1">
      <c r="A244" s="49"/>
      <c r="B244" s="71"/>
      <c r="C244" s="266"/>
      <c r="D244" s="266"/>
      <c r="E244" s="49"/>
      <c r="G244" s="130" t="s">
        <v>349</v>
      </c>
      <c r="H244" s="130"/>
      <c r="I244" s="128" t="s">
        <v>163</v>
      </c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  <c r="Y244" s="129"/>
      <c r="Z244" s="191">
        <f>$AK$66</f>
        <v>2016</v>
      </c>
      <c r="AA244" s="191"/>
      <c r="AB244" s="191"/>
      <c r="AC244" s="191"/>
      <c r="AD244" s="191"/>
      <c r="AE244" s="191"/>
      <c r="AF244" s="191"/>
      <c r="AG244" s="234">
        <f>$AR$66</f>
        <v>1.3138</v>
      </c>
      <c r="AH244" s="234"/>
      <c r="AI244" s="234"/>
      <c r="AJ244" s="234">
        <f t="shared" si="13"/>
        <v>0</v>
      </c>
      <c r="AK244" s="234"/>
      <c r="AL244" s="234"/>
      <c r="AM244" s="282"/>
      <c r="AN244" s="283"/>
      <c r="AO244" s="234">
        <f t="shared" si="5"/>
        <v>0</v>
      </c>
      <c r="AP244" s="234"/>
      <c r="AQ244" s="282"/>
      <c r="AR244" s="283"/>
      <c r="AS244" s="234">
        <f t="shared" si="6"/>
        <v>0</v>
      </c>
      <c r="AT244" s="234"/>
      <c r="AU244" s="282"/>
      <c r="AV244" s="283"/>
      <c r="AW244" s="234">
        <f t="shared" si="7"/>
        <v>0</v>
      </c>
      <c r="AX244" s="234"/>
      <c r="AY244" s="282"/>
      <c r="AZ244" s="283"/>
      <c r="BA244" s="234">
        <f t="shared" si="8"/>
        <v>0</v>
      </c>
      <c r="BB244" s="234"/>
      <c r="BC244" s="282"/>
      <c r="BD244" s="283"/>
      <c r="BE244" s="234">
        <f t="shared" si="9"/>
        <v>0</v>
      </c>
      <c r="BF244" s="234"/>
      <c r="BG244" s="282"/>
      <c r="BH244" s="283"/>
      <c r="BI244" s="234">
        <f t="shared" si="10"/>
        <v>0</v>
      </c>
      <c r="BJ244" s="234"/>
      <c r="BK244" s="282"/>
      <c r="BL244" s="283"/>
      <c r="BM244" s="234">
        <f t="shared" si="11"/>
        <v>0</v>
      </c>
      <c r="BN244" s="234"/>
      <c r="BO244" s="282"/>
      <c r="BP244" s="283"/>
      <c r="BQ244" s="88">
        <f t="shared" si="12"/>
        <v>0</v>
      </c>
      <c r="DZ244" s="40"/>
      <c r="EA244" s="40"/>
      <c r="EB244" s="40"/>
      <c r="EC244" s="40"/>
      <c r="ED244" s="40"/>
      <c r="EE244" s="40"/>
    </row>
    <row r="245" spans="1:135" s="22" customFormat="1" ht="10.5" customHeight="1" hidden="1">
      <c r="A245" s="49"/>
      <c r="B245" s="71"/>
      <c r="C245" s="266"/>
      <c r="D245" s="266"/>
      <c r="E245" s="49"/>
      <c r="G245" s="130" t="s">
        <v>350</v>
      </c>
      <c r="H245" s="130"/>
      <c r="I245" s="128" t="s">
        <v>164</v>
      </c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91">
        <f>$AK$73</f>
        <v>20820.162500000002</v>
      </c>
      <c r="AA245" s="191"/>
      <c r="AB245" s="191"/>
      <c r="AC245" s="191"/>
      <c r="AD245" s="191"/>
      <c r="AE245" s="191"/>
      <c r="AF245" s="191"/>
      <c r="AG245" s="234">
        <f>$AR$73</f>
        <v>13.567699999999999</v>
      </c>
      <c r="AH245" s="234"/>
      <c r="AI245" s="234"/>
      <c r="AJ245" s="234">
        <f t="shared" si="13"/>
        <v>0</v>
      </c>
      <c r="AK245" s="234"/>
      <c r="AL245" s="234"/>
      <c r="AM245" s="282"/>
      <c r="AN245" s="283"/>
      <c r="AO245" s="234">
        <f t="shared" si="5"/>
        <v>0</v>
      </c>
      <c r="AP245" s="234"/>
      <c r="AQ245" s="282"/>
      <c r="AR245" s="283"/>
      <c r="AS245" s="234">
        <f t="shared" si="6"/>
        <v>0</v>
      </c>
      <c r="AT245" s="234"/>
      <c r="AU245" s="282"/>
      <c r="AV245" s="283"/>
      <c r="AW245" s="234">
        <f t="shared" si="7"/>
        <v>0</v>
      </c>
      <c r="AX245" s="234"/>
      <c r="AY245" s="282"/>
      <c r="AZ245" s="283"/>
      <c r="BA245" s="234">
        <f t="shared" si="8"/>
        <v>0</v>
      </c>
      <c r="BB245" s="234"/>
      <c r="BC245" s="282"/>
      <c r="BD245" s="283"/>
      <c r="BE245" s="234">
        <f t="shared" si="9"/>
        <v>0</v>
      </c>
      <c r="BF245" s="234"/>
      <c r="BG245" s="282"/>
      <c r="BH245" s="283"/>
      <c r="BI245" s="234">
        <f t="shared" si="10"/>
        <v>0</v>
      </c>
      <c r="BJ245" s="234"/>
      <c r="BK245" s="282"/>
      <c r="BL245" s="283"/>
      <c r="BM245" s="234">
        <f t="shared" si="11"/>
        <v>0</v>
      </c>
      <c r="BN245" s="234"/>
      <c r="BO245" s="282"/>
      <c r="BP245" s="283"/>
      <c r="BQ245" s="88">
        <f t="shared" si="12"/>
        <v>0</v>
      </c>
      <c r="DZ245" s="40"/>
      <c r="EA245" s="40"/>
      <c r="EB245" s="40"/>
      <c r="EC245" s="40"/>
      <c r="ED245" s="40"/>
      <c r="EE245" s="40"/>
    </row>
    <row r="246" spans="1:135" s="22" customFormat="1" ht="10.5" customHeight="1" hidden="1">
      <c r="A246" s="49"/>
      <c r="B246" s="71"/>
      <c r="C246" s="266"/>
      <c r="D246" s="266"/>
      <c r="E246" s="49"/>
      <c r="G246" s="130" t="s">
        <v>351</v>
      </c>
      <c r="H246" s="130"/>
      <c r="I246" s="128" t="s">
        <v>165</v>
      </c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91">
        <f>$AK$84</f>
        <v>328.06559999999996</v>
      </c>
      <c r="AA246" s="191"/>
      <c r="AB246" s="191"/>
      <c r="AC246" s="191"/>
      <c r="AD246" s="191"/>
      <c r="AE246" s="191"/>
      <c r="AF246" s="191"/>
      <c r="AG246" s="234">
        <f>$AR$84</f>
        <v>0.21380000000000002</v>
      </c>
      <c r="AH246" s="234"/>
      <c r="AI246" s="234"/>
      <c r="AJ246" s="234">
        <f t="shared" si="13"/>
        <v>0</v>
      </c>
      <c r="AK246" s="234"/>
      <c r="AL246" s="234"/>
      <c r="AM246" s="282"/>
      <c r="AN246" s="283"/>
      <c r="AO246" s="234">
        <f t="shared" si="5"/>
        <v>0</v>
      </c>
      <c r="AP246" s="234"/>
      <c r="AQ246" s="282"/>
      <c r="AR246" s="283"/>
      <c r="AS246" s="234">
        <f t="shared" si="6"/>
        <v>0</v>
      </c>
      <c r="AT246" s="234"/>
      <c r="AU246" s="282"/>
      <c r="AV246" s="283"/>
      <c r="AW246" s="234">
        <f t="shared" si="7"/>
        <v>0</v>
      </c>
      <c r="AX246" s="234"/>
      <c r="AY246" s="282"/>
      <c r="AZ246" s="283"/>
      <c r="BA246" s="234">
        <f t="shared" si="8"/>
        <v>0</v>
      </c>
      <c r="BB246" s="234"/>
      <c r="BC246" s="282"/>
      <c r="BD246" s="283"/>
      <c r="BE246" s="234">
        <f t="shared" si="9"/>
        <v>0</v>
      </c>
      <c r="BF246" s="234"/>
      <c r="BG246" s="282"/>
      <c r="BH246" s="283"/>
      <c r="BI246" s="234">
        <f t="shared" si="10"/>
        <v>0</v>
      </c>
      <c r="BJ246" s="234"/>
      <c r="BK246" s="282"/>
      <c r="BL246" s="283"/>
      <c r="BM246" s="234">
        <f t="shared" si="11"/>
        <v>0</v>
      </c>
      <c r="BN246" s="234"/>
      <c r="BO246" s="282"/>
      <c r="BP246" s="283"/>
      <c r="BQ246" s="88">
        <f t="shared" si="12"/>
        <v>0</v>
      </c>
      <c r="DZ246" s="40"/>
      <c r="EA246" s="40"/>
      <c r="EB246" s="40"/>
      <c r="EC246" s="40"/>
      <c r="ED246" s="40"/>
      <c r="EE246" s="40"/>
    </row>
    <row r="247" spans="1:135" s="22" customFormat="1" ht="10.5" customHeight="1" hidden="1">
      <c r="A247" s="49"/>
      <c r="B247" s="71"/>
      <c r="C247" s="266"/>
      <c r="D247" s="266"/>
      <c r="E247" s="49"/>
      <c r="G247" s="130" t="s">
        <v>352</v>
      </c>
      <c r="H247" s="130"/>
      <c r="I247" s="128" t="s">
        <v>166</v>
      </c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  <c r="Z247" s="191">
        <f>$AK$91</f>
        <v>7438.08</v>
      </c>
      <c r="AA247" s="191"/>
      <c r="AB247" s="191"/>
      <c r="AC247" s="191"/>
      <c r="AD247" s="191"/>
      <c r="AE247" s="191"/>
      <c r="AF247" s="191"/>
      <c r="AG247" s="234">
        <f>$AR$91</f>
        <v>4.8471</v>
      </c>
      <c r="AH247" s="234"/>
      <c r="AI247" s="234"/>
      <c r="AJ247" s="234">
        <f t="shared" si="13"/>
        <v>0</v>
      </c>
      <c r="AK247" s="234"/>
      <c r="AL247" s="234"/>
      <c r="AM247" s="282"/>
      <c r="AN247" s="283"/>
      <c r="AO247" s="234">
        <f t="shared" si="5"/>
        <v>0</v>
      </c>
      <c r="AP247" s="234"/>
      <c r="AQ247" s="282"/>
      <c r="AR247" s="283"/>
      <c r="AS247" s="234">
        <f t="shared" si="6"/>
        <v>0</v>
      </c>
      <c r="AT247" s="234"/>
      <c r="AU247" s="282"/>
      <c r="AV247" s="283"/>
      <c r="AW247" s="234">
        <f t="shared" si="7"/>
        <v>0</v>
      </c>
      <c r="AX247" s="234"/>
      <c r="AY247" s="282"/>
      <c r="AZ247" s="283"/>
      <c r="BA247" s="234">
        <f t="shared" si="8"/>
        <v>0</v>
      </c>
      <c r="BB247" s="234"/>
      <c r="BC247" s="282"/>
      <c r="BD247" s="283"/>
      <c r="BE247" s="234">
        <f t="shared" si="9"/>
        <v>0</v>
      </c>
      <c r="BF247" s="234"/>
      <c r="BG247" s="282"/>
      <c r="BH247" s="283"/>
      <c r="BI247" s="234">
        <f t="shared" si="10"/>
        <v>0</v>
      </c>
      <c r="BJ247" s="234"/>
      <c r="BK247" s="282"/>
      <c r="BL247" s="283"/>
      <c r="BM247" s="234">
        <f t="shared" si="11"/>
        <v>0</v>
      </c>
      <c r="BN247" s="234"/>
      <c r="BO247" s="282"/>
      <c r="BP247" s="283"/>
      <c r="BQ247" s="88">
        <f t="shared" si="12"/>
        <v>0</v>
      </c>
      <c r="DZ247" s="40"/>
      <c r="EA247" s="40"/>
      <c r="EB247" s="40"/>
      <c r="EC247" s="40"/>
      <c r="ED247" s="40"/>
      <c r="EE247" s="40"/>
    </row>
    <row r="248" spans="1:135" s="22" customFormat="1" ht="10.5" customHeight="1" hidden="1">
      <c r="A248" s="49"/>
      <c r="B248" s="71"/>
      <c r="C248" s="266"/>
      <c r="D248" s="266"/>
      <c r="E248" s="49"/>
      <c r="G248" s="130" t="s">
        <v>353</v>
      </c>
      <c r="H248" s="130"/>
      <c r="I248" s="128" t="s">
        <v>167</v>
      </c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  <c r="U248" s="129"/>
      <c r="V248" s="129"/>
      <c r="W248" s="129"/>
      <c r="X248" s="129"/>
      <c r="Y248" s="129"/>
      <c r="Z248" s="191">
        <f>$AK$101</f>
        <v>9530.304</v>
      </c>
      <c r="AA248" s="191"/>
      <c r="AB248" s="191"/>
      <c r="AC248" s="191"/>
      <c r="AD248" s="191"/>
      <c r="AE248" s="191"/>
      <c r="AF248" s="191"/>
      <c r="AG248" s="234">
        <f>$AR$101</f>
        <v>6.2106</v>
      </c>
      <c r="AH248" s="234"/>
      <c r="AI248" s="234"/>
      <c r="AJ248" s="234">
        <f t="shared" si="13"/>
        <v>0</v>
      </c>
      <c r="AK248" s="234"/>
      <c r="AL248" s="234"/>
      <c r="AM248" s="282"/>
      <c r="AN248" s="283"/>
      <c r="AO248" s="234">
        <f t="shared" si="5"/>
        <v>0</v>
      </c>
      <c r="AP248" s="234"/>
      <c r="AQ248" s="282"/>
      <c r="AR248" s="283"/>
      <c r="AS248" s="234">
        <f t="shared" si="6"/>
        <v>0</v>
      </c>
      <c r="AT248" s="234"/>
      <c r="AU248" s="282"/>
      <c r="AV248" s="283"/>
      <c r="AW248" s="234">
        <f t="shared" si="7"/>
        <v>0</v>
      </c>
      <c r="AX248" s="234"/>
      <c r="AY248" s="282"/>
      <c r="AZ248" s="283"/>
      <c r="BA248" s="234">
        <f t="shared" si="8"/>
        <v>0</v>
      </c>
      <c r="BB248" s="234"/>
      <c r="BC248" s="282"/>
      <c r="BD248" s="283"/>
      <c r="BE248" s="234">
        <f t="shared" si="9"/>
        <v>0</v>
      </c>
      <c r="BF248" s="234"/>
      <c r="BG248" s="282"/>
      <c r="BH248" s="283"/>
      <c r="BI248" s="234">
        <f t="shared" si="10"/>
        <v>0</v>
      </c>
      <c r="BJ248" s="234"/>
      <c r="BK248" s="282"/>
      <c r="BL248" s="283"/>
      <c r="BM248" s="234">
        <f t="shared" si="11"/>
        <v>0</v>
      </c>
      <c r="BN248" s="234"/>
      <c r="BO248" s="282"/>
      <c r="BP248" s="283"/>
      <c r="BQ248" s="88">
        <f t="shared" si="12"/>
        <v>0</v>
      </c>
      <c r="DZ248" s="40"/>
      <c r="EA248" s="40"/>
      <c r="EB248" s="40"/>
      <c r="EC248" s="40"/>
      <c r="ED248" s="40"/>
      <c r="EE248" s="40"/>
    </row>
    <row r="249" spans="1:135" s="22" customFormat="1" ht="10.5" customHeight="1" hidden="1">
      <c r="A249" s="49"/>
      <c r="B249" s="71"/>
      <c r="C249" s="266"/>
      <c r="D249" s="266"/>
      <c r="E249" s="49"/>
      <c r="G249" s="130" t="s">
        <v>354</v>
      </c>
      <c r="H249" s="130"/>
      <c r="I249" s="128" t="s">
        <v>168</v>
      </c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  <c r="U249" s="129"/>
      <c r="V249" s="129"/>
      <c r="W249" s="129"/>
      <c r="X249" s="129"/>
      <c r="Y249" s="129"/>
      <c r="Z249" s="191">
        <f>$AK$111</f>
        <v>14290.9485</v>
      </c>
      <c r="AA249" s="191"/>
      <c r="AB249" s="191"/>
      <c r="AC249" s="191"/>
      <c r="AD249" s="191"/>
      <c r="AE249" s="191"/>
      <c r="AF249" s="191"/>
      <c r="AG249" s="234">
        <f>$AR$111</f>
        <v>9.3129</v>
      </c>
      <c r="AH249" s="332"/>
      <c r="AI249" s="332"/>
      <c r="AJ249" s="234">
        <f t="shared" si="13"/>
        <v>0</v>
      </c>
      <c r="AK249" s="234"/>
      <c r="AL249" s="234"/>
      <c r="AM249" s="282"/>
      <c r="AN249" s="283"/>
      <c r="AO249" s="234">
        <f t="shared" si="5"/>
        <v>0</v>
      </c>
      <c r="AP249" s="234"/>
      <c r="AQ249" s="282"/>
      <c r="AR249" s="283"/>
      <c r="AS249" s="234">
        <f t="shared" si="6"/>
        <v>0</v>
      </c>
      <c r="AT249" s="234"/>
      <c r="AU249" s="282"/>
      <c r="AV249" s="283"/>
      <c r="AW249" s="234">
        <f t="shared" si="7"/>
        <v>0</v>
      </c>
      <c r="AX249" s="234"/>
      <c r="AY249" s="282"/>
      <c r="AZ249" s="283"/>
      <c r="BA249" s="234">
        <f t="shared" si="8"/>
        <v>0</v>
      </c>
      <c r="BB249" s="234"/>
      <c r="BC249" s="282"/>
      <c r="BD249" s="283"/>
      <c r="BE249" s="234">
        <f t="shared" si="9"/>
        <v>0</v>
      </c>
      <c r="BF249" s="234"/>
      <c r="BG249" s="282"/>
      <c r="BH249" s="283"/>
      <c r="BI249" s="234">
        <f t="shared" si="10"/>
        <v>0</v>
      </c>
      <c r="BJ249" s="234"/>
      <c r="BK249" s="282"/>
      <c r="BL249" s="283"/>
      <c r="BM249" s="234">
        <f t="shared" si="11"/>
        <v>0</v>
      </c>
      <c r="BN249" s="234"/>
      <c r="BO249" s="282"/>
      <c r="BP249" s="283"/>
      <c r="BQ249" s="88">
        <f t="shared" si="12"/>
        <v>0</v>
      </c>
      <c r="DZ249" s="40"/>
      <c r="EA249" s="40"/>
      <c r="EB249" s="40"/>
      <c r="EC249" s="40"/>
      <c r="ED249" s="40"/>
      <c r="EE249" s="40"/>
    </row>
    <row r="250" spans="1:194" s="22" customFormat="1" ht="10.5" customHeight="1" hidden="1">
      <c r="A250" s="49"/>
      <c r="B250" s="71"/>
      <c r="C250" s="266"/>
      <c r="D250" s="266"/>
      <c r="E250" s="49"/>
      <c r="G250" s="130" t="s">
        <v>355</v>
      </c>
      <c r="H250" s="130"/>
      <c r="I250" s="128" t="s">
        <v>169</v>
      </c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  <c r="U250" s="129"/>
      <c r="V250" s="129"/>
      <c r="W250" s="129"/>
      <c r="X250" s="129"/>
      <c r="Y250" s="129"/>
      <c r="Z250" s="191">
        <f>$AG$122</f>
        <v>1E-09</v>
      </c>
      <c r="AA250" s="191"/>
      <c r="AB250" s="191"/>
      <c r="AC250" s="191"/>
      <c r="AD250" s="191"/>
      <c r="AE250" s="191"/>
      <c r="AF250" s="191"/>
      <c r="AG250" s="234">
        <f>$AN$122</f>
        <v>0</v>
      </c>
      <c r="AH250" s="234"/>
      <c r="AI250" s="234"/>
      <c r="AJ250" s="234">
        <f t="shared" si="13"/>
        <v>0</v>
      </c>
      <c r="AK250" s="234"/>
      <c r="AL250" s="234"/>
      <c r="AM250" s="282"/>
      <c r="AN250" s="283"/>
      <c r="AO250" s="234">
        <f t="shared" si="5"/>
        <v>0</v>
      </c>
      <c r="AP250" s="234"/>
      <c r="AQ250" s="282"/>
      <c r="AR250" s="283"/>
      <c r="AS250" s="234">
        <f t="shared" si="6"/>
        <v>0</v>
      </c>
      <c r="AT250" s="234"/>
      <c r="AU250" s="282"/>
      <c r="AV250" s="283"/>
      <c r="AW250" s="234">
        <f t="shared" si="7"/>
        <v>0</v>
      </c>
      <c r="AX250" s="234"/>
      <c r="AY250" s="282"/>
      <c r="AZ250" s="283"/>
      <c r="BA250" s="234">
        <f t="shared" si="8"/>
        <v>0</v>
      </c>
      <c r="BB250" s="234"/>
      <c r="BC250" s="282"/>
      <c r="BD250" s="283"/>
      <c r="BE250" s="234">
        <f t="shared" si="9"/>
        <v>0</v>
      </c>
      <c r="BF250" s="234"/>
      <c r="BG250" s="282"/>
      <c r="BH250" s="283"/>
      <c r="BI250" s="234">
        <f t="shared" si="10"/>
        <v>0</v>
      </c>
      <c r="BJ250" s="234"/>
      <c r="BK250" s="282"/>
      <c r="BL250" s="283"/>
      <c r="BM250" s="234">
        <f t="shared" si="11"/>
        <v>0</v>
      </c>
      <c r="BN250" s="234"/>
      <c r="BO250" s="282"/>
      <c r="BP250" s="283"/>
      <c r="BQ250" s="88">
        <f t="shared" si="12"/>
        <v>0</v>
      </c>
      <c r="BS250" s="26"/>
      <c r="BT250" s="26"/>
      <c r="BU250" s="26"/>
      <c r="DU250" s="26"/>
      <c r="DV250" s="26"/>
      <c r="DW250" s="26"/>
      <c r="DX250" s="26"/>
      <c r="DY250" s="26"/>
      <c r="DZ250" s="40"/>
      <c r="EA250" s="40"/>
      <c r="EB250" s="40"/>
      <c r="EC250" s="40"/>
      <c r="ED250" s="40"/>
      <c r="EE250" s="40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  <c r="FJ250" s="26"/>
      <c r="FK250" s="26"/>
      <c r="FL250" s="26"/>
      <c r="FM250" s="26"/>
      <c r="FN250" s="26"/>
      <c r="FO250" s="26"/>
      <c r="FP250" s="26"/>
      <c r="FQ250" s="26"/>
      <c r="FR250" s="26"/>
      <c r="FS250" s="26"/>
      <c r="FT250" s="26"/>
      <c r="FU250" s="26"/>
      <c r="FV250" s="26"/>
      <c r="FW250" s="26"/>
      <c r="FX250" s="26"/>
      <c r="FY250" s="26"/>
      <c r="FZ250" s="26"/>
      <c r="GA250" s="26"/>
      <c r="GB250" s="26"/>
      <c r="GC250" s="26"/>
      <c r="GD250" s="26"/>
      <c r="GE250" s="26"/>
      <c r="GF250" s="26"/>
      <c r="GG250" s="26"/>
      <c r="GH250" s="26"/>
      <c r="GI250" s="26"/>
      <c r="GJ250" s="26"/>
      <c r="GK250" s="26"/>
      <c r="GL250" s="26"/>
    </row>
    <row r="251" spans="1:135" s="22" customFormat="1" ht="10.5" customHeight="1" hidden="1">
      <c r="A251" s="49"/>
      <c r="B251" s="71"/>
      <c r="C251" s="266"/>
      <c r="D251" s="266"/>
      <c r="E251" s="49"/>
      <c r="G251" s="130" t="s">
        <v>356</v>
      </c>
      <c r="H251" s="130"/>
      <c r="I251" s="128" t="s">
        <v>170</v>
      </c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  <c r="U251" s="129"/>
      <c r="V251" s="129"/>
      <c r="W251" s="129"/>
      <c r="X251" s="129"/>
      <c r="Y251" s="129"/>
      <c r="Z251" s="191">
        <f>$AK$127</f>
        <v>8977.6</v>
      </c>
      <c r="AA251" s="191"/>
      <c r="AB251" s="191"/>
      <c r="AC251" s="191"/>
      <c r="AD251" s="191"/>
      <c r="AE251" s="191"/>
      <c r="AF251" s="191"/>
      <c r="AG251" s="234">
        <f>$AR$127</f>
        <v>5.8504000000000005</v>
      </c>
      <c r="AH251" s="234"/>
      <c r="AI251" s="234"/>
      <c r="AJ251" s="234">
        <f t="shared" si="13"/>
        <v>0</v>
      </c>
      <c r="AK251" s="234"/>
      <c r="AL251" s="234"/>
      <c r="AM251" s="282"/>
      <c r="AN251" s="283"/>
      <c r="AO251" s="234">
        <f t="shared" si="5"/>
        <v>0</v>
      </c>
      <c r="AP251" s="234"/>
      <c r="AQ251" s="282"/>
      <c r="AR251" s="283"/>
      <c r="AS251" s="234">
        <f t="shared" si="6"/>
        <v>0</v>
      </c>
      <c r="AT251" s="234"/>
      <c r="AU251" s="282"/>
      <c r="AV251" s="283"/>
      <c r="AW251" s="234">
        <f t="shared" si="7"/>
        <v>0</v>
      </c>
      <c r="AX251" s="234"/>
      <c r="AY251" s="282"/>
      <c r="AZ251" s="283"/>
      <c r="BA251" s="234">
        <f t="shared" si="8"/>
        <v>0</v>
      </c>
      <c r="BB251" s="234"/>
      <c r="BC251" s="282"/>
      <c r="BD251" s="283"/>
      <c r="BE251" s="234">
        <f t="shared" si="9"/>
        <v>0</v>
      </c>
      <c r="BF251" s="234"/>
      <c r="BG251" s="282"/>
      <c r="BH251" s="283"/>
      <c r="BI251" s="234">
        <f t="shared" si="10"/>
        <v>0</v>
      </c>
      <c r="BJ251" s="234"/>
      <c r="BK251" s="282"/>
      <c r="BL251" s="283"/>
      <c r="BM251" s="234">
        <f t="shared" si="11"/>
        <v>0</v>
      </c>
      <c r="BN251" s="234"/>
      <c r="BO251" s="282"/>
      <c r="BP251" s="283"/>
      <c r="BQ251" s="88">
        <f t="shared" si="12"/>
        <v>0</v>
      </c>
      <c r="DZ251" s="40"/>
      <c r="EA251" s="40"/>
      <c r="EB251" s="40"/>
      <c r="EC251" s="40"/>
      <c r="ED251" s="40"/>
      <c r="EE251" s="40"/>
    </row>
    <row r="252" spans="1:135" s="22" customFormat="1" ht="10.5" customHeight="1" hidden="1">
      <c r="A252" s="49"/>
      <c r="B252" s="71"/>
      <c r="C252" s="266"/>
      <c r="D252" s="266"/>
      <c r="E252" s="49"/>
      <c r="G252" s="130" t="s">
        <v>357</v>
      </c>
      <c r="H252" s="130"/>
      <c r="I252" s="128" t="s">
        <v>171</v>
      </c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  <c r="U252" s="129"/>
      <c r="V252" s="129"/>
      <c r="W252" s="129"/>
      <c r="X252" s="129"/>
      <c r="Y252" s="129"/>
      <c r="Z252" s="191">
        <f>$AK$137</f>
        <v>1590</v>
      </c>
      <c r="AA252" s="191"/>
      <c r="AB252" s="191"/>
      <c r="AC252" s="191"/>
      <c r="AD252" s="191"/>
      <c r="AE252" s="191"/>
      <c r="AF252" s="191"/>
      <c r="AG252" s="234">
        <f>$AR$137</f>
        <v>1.0361</v>
      </c>
      <c r="AH252" s="234"/>
      <c r="AI252" s="234"/>
      <c r="AJ252" s="234">
        <f t="shared" si="13"/>
        <v>0</v>
      </c>
      <c r="AK252" s="234"/>
      <c r="AL252" s="234"/>
      <c r="AM252" s="282"/>
      <c r="AN252" s="283"/>
      <c r="AO252" s="234">
        <f t="shared" si="5"/>
        <v>0</v>
      </c>
      <c r="AP252" s="234"/>
      <c r="AQ252" s="282"/>
      <c r="AR252" s="283"/>
      <c r="AS252" s="234">
        <f t="shared" si="6"/>
        <v>0</v>
      </c>
      <c r="AT252" s="234"/>
      <c r="AU252" s="282"/>
      <c r="AV252" s="283"/>
      <c r="AW252" s="234">
        <f t="shared" si="7"/>
        <v>0</v>
      </c>
      <c r="AX252" s="234"/>
      <c r="AY252" s="282"/>
      <c r="AZ252" s="283"/>
      <c r="BA252" s="234">
        <f t="shared" si="8"/>
        <v>0</v>
      </c>
      <c r="BB252" s="234"/>
      <c r="BC252" s="282"/>
      <c r="BD252" s="283"/>
      <c r="BE252" s="234">
        <f t="shared" si="9"/>
        <v>0</v>
      </c>
      <c r="BF252" s="234"/>
      <c r="BG252" s="282"/>
      <c r="BH252" s="283"/>
      <c r="BI252" s="234">
        <f t="shared" si="10"/>
        <v>0</v>
      </c>
      <c r="BJ252" s="234"/>
      <c r="BK252" s="282"/>
      <c r="BL252" s="283"/>
      <c r="BM252" s="234">
        <f t="shared" si="11"/>
        <v>0</v>
      </c>
      <c r="BN252" s="234"/>
      <c r="BO252" s="282"/>
      <c r="BP252" s="283"/>
      <c r="BQ252" s="88">
        <f t="shared" si="12"/>
        <v>0</v>
      </c>
      <c r="DZ252" s="40"/>
      <c r="EA252" s="40"/>
      <c r="EB252" s="40"/>
      <c r="EC252" s="40"/>
      <c r="ED252" s="40"/>
      <c r="EE252" s="40"/>
    </row>
    <row r="253" spans="1:135" s="22" customFormat="1" ht="10.5" customHeight="1" hidden="1">
      <c r="A253" s="49"/>
      <c r="B253" s="71"/>
      <c r="C253" s="266"/>
      <c r="D253" s="266"/>
      <c r="E253" s="49"/>
      <c r="G253" s="130" t="s">
        <v>358</v>
      </c>
      <c r="H253" s="130"/>
      <c r="I253" s="128" t="s">
        <v>172</v>
      </c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129"/>
      <c r="V253" s="129"/>
      <c r="W253" s="129"/>
      <c r="X253" s="129"/>
      <c r="Y253" s="129"/>
      <c r="Z253" s="191">
        <f>$AK$146</f>
        <v>2680</v>
      </c>
      <c r="AA253" s="191"/>
      <c r="AB253" s="191"/>
      <c r="AC253" s="191"/>
      <c r="AD253" s="191"/>
      <c r="AE253" s="191"/>
      <c r="AF253" s="191"/>
      <c r="AG253" s="234">
        <f>$AR$146</f>
        <v>1.7465000000000002</v>
      </c>
      <c r="AH253" s="234"/>
      <c r="AI253" s="234"/>
      <c r="AJ253" s="234">
        <f t="shared" si="13"/>
        <v>0</v>
      </c>
      <c r="AK253" s="234"/>
      <c r="AL253" s="234"/>
      <c r="AM253" s="282"/>
      <c r="AN253" s="283"/>
      <c r="AO253" s="234">
        <f t="shared" si="5"/>
        <v>0</v>
      </c>
      <c r="AP253" s="234"/>
      <c r="AQ253" s="282"/>
      <c r="AR253" s="283"/>
      <c r="AS253" s="234">
        <f t="shared" si="6"/>
        <v>0</v>
      </c>
      <c r="AT253" s="234"/>
      <c r="AU253" s="282"/>
      <c r="AV253" s="283"/>
      <c r="AW253" s="234">
        <f t="shared" si="7"/>
        <v>0</v>
      </c>
      <c r="AX253" s="234"/>
      <c r="AY253" s="282"/>
      <c r="AZ253" s="283"/>
      <c r="BA253" s="234">
        <f t="shared" si="8"/>
        <v>0</v>
      </c>
      <c r="BB253" s="234"/>
      <c r="BC253" s="282"/>
      <c r="BD253" s="283"/>
      <c r="BE253" s="234">
        <f t="shared" si="9"/>
        <v>0</v>
      </c>
      <c r="BF253" s="234"/>
      <c r="BG253" s="282"/>
      <c r="BH253" s="283"/>
      <c r="BI253" s="234">
        <f t="shared" si="10"/>
        <v>0</v>
      </c>
      <c r="BJ253" s="234"/>
      <c r="BK253" s="282"/>
      <c r="BL253" s="283"/>
      <c r="BM253" s="234">
        <f t="shared" si="11"/>
        <v>0</v>
      </c>
      <c r="BN253" s="234"/>
      <c r="BO253" s="282"/>
      <c r="BP253" s="283"/>
      <c r="BQ253" s="88">
        <f t="shared" si="12"/>
        <v>0</v>
      </c>
      <c r="DZ253" s="40"/>
      <c r="EA253" s="40"/>
      <c r="EB253" s="40"/>
      <c r="EC253" s="40"/>
      <c r="ED253" s="40"/>
      <c r="EE253" s="40"/>
    </row>
    <row r="254" spans="1:135" s="22" customFormat="1" ht="10.5" customHeight="1" hidden="1">
      <c r="A254" s="49"/>
      <c r="B254" s="71"/>
      <c r="C254" s="266"/>
      <c r="D254" s="266"/>
      <c r="E254" s="49"/>
      <c r="G254" s="130" t="s">
        <v>359</v>
      </c>
      <c r="H254" s="130"/>
      <c r="I254" s="128" t="s">
        <v>173</v>
      </c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  <c r="U254" s="129"/>
      <c r="V254" s="129"/>
      <c r="W254" s="129"/>
      <c r="X254" s="129"/>
      <c r="Y254" s="129"/>
      <c r="Z254" s="191">
        <f>$AK$154</f>
        <v>4910</v>
      </c>
      <c r="AA254" s="191"/>
      <c r="AB254" s="191"/>
      <c r="AC254" s="191"/>
      <c r="AD254" s="191"/>
      <c r="AE254" s="191"/>
      <c r="AF254" s="191"/>
      <c r="AG254" s="234">
        <f>$AR$154</f>
        <v>3.1997</v>
      </c>
      <c r="AH254" s="234"/>
      <c r="AI254" s="234"/>
      <c r="AJ254" s="234">
        <f t="shared" si="13"/>
        <v>0</v>
      </c>
      <c r="AK254" s="234"/>
      <c r="AL254" s="234"/>
      <c r="AM254" s="282"/>
      <c r="AN254" s="283"/>
      <c r="AO254" s="234">
        <f t="shared" si="5"/>
        <v>0</v>
      </c>
      <c r="AP254" s="234"/>
      <c r="AQ254" s="282"/>
      <c r="AR254" s="283"/>
      <c r="AS254" s="234">
        <f t="shared" si="6"/>
        <v>0</v>
      </c>
      <c r="AT254" s="234"/>
      <c r="AU254" s="282"/>
      <c r="AV254" s="283"/>
      <c r="AW254" s="234">
        <f t="shared" si="7"/>
        <v>0</v>
      </c>
      <c r="AX254" s="234"/>
      <c r="AY254" s="282"/>
      <c r="AZ254" s="283"/>
      <c r="BA254" s="234">
        <f t="shared" si="8"/>
        <v>0</v>
      </c>
      <c r="BB254" s="234"/>
      <c r="BC254" s="282"/>
      <c r="BD254" s="283"/>
      <c r="BE254" s="234">
        <f t="shared" si="9"/>
        <v>0</v>
      </c>
      <c r="BF254" s="234"/>
      <c r="BG254" s="282"/>
      <c r="BH254" s="283"/>
      <c r="BI254" s="234">
        <f t="shared" si="10"/>
        <v>0</v>
      </c>
      <c r="BJ254" s="234"/>
      <c r="BK254" s="282"/>
      <c r="BL254" s="283"/>
      <c r="BM254" s="234">
        <f t="shared" si="11"/>
        <v>0</v>
      </c>
      <c r="BN254" s="234"/>
      <c r="BO254" s="282"/>
      <c r="BP254" s="283"/>
      <c r="BQ254" s="88">
        <f t="shared" si="12"/>
        <v>0</v>
      </c>
      <c r="DZ254" s="40"/>
      <c r="EA254" s="40"/>
      <c r="EB254" s="40"/>
      <c r="EC254" s="40"/>
      <c r="ED254" s="40"/>
      <c r="EE254" s="40"/>
    </row>
    <row r="255" spans="1:194" s="22" customFormat="1" ht="10.5" customHeight="1" hidden="1">
      <c r="A255" s="49"/>
      <c r="B255" s="71"/>
      <c r="C255" s="266"/>
      <c r="D255" s="266"/>
      <c r="E255" s="49"/>
      <c r="G255" s="130" t="s">
        <v>360</v>
      </c>
      <c r="H255" s="130"/>
      <c r="I255" s="128" t="s">
        <v>174</v>
      </c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  <c r="U255" s="129"/>
      <c r="V255" s="129"/>
      <c r="W255" s="129"/>
      <c r="X255" s="129"/>
      <c r="Y255" s="129"/>
      <c r="Z255" s="191">
        <f>$AK$163</f>
        <v>0</v>
      </c>
      <c r="AA255" s="191"/>
      <c r="AB255" s="191"/>
      <c r="AC255" s="191"/>
      <c r="AD255" s="191"/>
      <c r="AE255" s="191"/>
      <c r="AF255" s="191"/>
      <c r="AG255" s="234">
        <f>$AR$163</f>
        <v>0</v>
      </c>
      <c r="AH255" s="234"/>
      <c r="AI255" s="234"/>
      <c r="AJ255" s="234">
        <f t="shared" si="13"/>
        <v>0</v>
      </c>
      <c r="AK255" s="234"/>
      <c r="AL255" s="234"/>
      <c r="AM255" s="282"/>
      <c r="AN255" s="283"/>
      <c r="AO255" s="234">
        <f t="shared" si="5"/>
        <v>0</v>
      </c>
      <c r="AP255" s="234"/>
      <c r="AQ255" s="282"/>
      <c r="AR255" s="283"/>
      <c r="AS255" s="234">
        <f t="shared" si="6"/>
        <v>0</v>
      </c>
      <c r="AT255" s="234"/>
      <c r="AU255" s="282"/>
      <c r="AV255" s="283"/>
      <c r="AW255" s="234">
        <f t="shared" si="7"/>
        <v>0</v>
      </c>
      <c r="AX255" s="234"/>
      <c r="AY255" s="282"/>
      <c r="AZ255" s="283"/>
      <c r="BA255" s="234">
        <f t="shared" si="8"/>
        <v>0</v>
      </c>
      <c r="BB255" s="234"/>
      <c r="BC255" s="282"/>
      <c r="BD255" s="283"/>
      <c r="BE255" s="234">
        <f t="shared" si="9"/>
        <v>0</v>
      </c>
      <c r="BF255" s="234"/>
      <c r="BG255" s="282"/>
      <c r="BH255" s="283"/>
      <c r="BI255" s="234">
        <f t="shared" si="10"/>
        <v>0</v>
      </c>
      <c r="BJ255" s="234"/>
      <c r="BK255" s="282"/>
      <c r="BL255" s="283"/>
      <c r="BM255" s="234">
        <f t="shared" si="11"/>
        <v>0</v>
      </c>
      <c r="BN255" s="234"/>
      <c r="BO255" s="282"/>
      <c r="BP255" s="283"/>
      <c r="BQ255" s="88">
        <f t="shared" si="12"/>
        <v>0</v>
      </c>
      <c r="BS255" s="11"/>
      <c r="BT255" s="11"/>
      <c r="BU255" s="11"/>
      <c r="DU255" s="11"/>
      <c r="DV255" s="11"/>
      <c r="DW255" s="11"/>
      <c r="DX255" s="11"/>
      <c r="DY255" s="11"/>
      <c r="DZ255" s="40"/>
      <c r="EA255" s="40"/>
      <c r="EB255" s="40"/>
      <c r="EC255" s="40"/>
      <c r="ED255" s="40"/>
      <c r="EE255" s="40"/>
      <c r="EF255" s="11"/>
      <c r="EG255" s="11"/>
      <c r="EH255" s="11"/>
      <c r="EI255" s="11"/>
      <c r="EJ255" s="11"/>
      <c r="EK255" s="11"/>
      <c r="EL255" s="11"/>
      <c r="EM255" s="11"/>
      <c r="EN255" s="11"/>
      <c r="EO255" s="11"/>
      <c r="EP255" s="11"/>
      <c r="EQ255" s="11"/>
      <c r="ER255" s="11"/>
      <c r="ES255" s="11"/>
      <c r="ET255" s="11"/>
      <c r="EU255" s="11"/>
      <c r="EV255" s="11"/>
      <c r="EW255" s="11"/>
      <c r="EX255" s="11"/>
      <c r="EY255" s="11"/>
      <c r="EZ255" s="11"/>
      <c r="FA255" s="11"/>
      <c r="FB255" s="11"/>
      <c r="FC255" s="11"/>
      <c r="FD255" s="11"/>
      <c r="FE255" s="11"/>
      <c r="FF255" s="11"/>
      <c r="FG255" s="11"/>
      <c r="FH255" s="11"/>
      <c r="FI255" s="11"/>
      <c r="FJ255" s="11"/>
      <c r="FK255" s="11"/>
      <c r="FL255" s="11"/>
      <c r="FM255" s="11"/>
      <c r="FN255" s="11"/>
      <c r="FO255" s="11"/>
      <c r="FP255" s="11"/>
      <c r="FQ255" s="11"/>
      <c r="FR255" s="11"/>
      <c r="FS255" s="11"/>
      <c r="FT255" s="11"/>
      <c r="FU255" s="11"/>
      <c r="FV255" s="11"/>
      <c r="FW255" s="11"/>
      <c r="FX255" s="11"/>
      <c r="FY255" s="11"/>
      <c r="FZ255" s="11"/>
      <c r="GA255" s="11"/>
      <c r="GB255" s="11"/>
      <c r="GC255" s="11"/>
      <c r="GD255" s="11"/>
      <c r="GE255" s="11"/>
      <c r="GF255" s="11"/>
      <c r="GG255" s="11"/>
      <c r="GH255" s="11"/>
      <c r="GI255" s="11"/>
      <c r="GJ255" s="11"/>
      <c r="GK255" s="11"/>
      <c r="GL255" s="11"/>
    </row>
    <row r="256" spans="1:194" s="22" customFormat="1" ht="10.5" customHeight="1" hidden="1">
      <c r="A256" s="49"/>
      <c r="B256" s="71" t="s">
        <v>365</v>
      </c>
      <c r="C256" s="266"/>
      <c r="D256" s="266"/>
      <c r="E256" s="49"/>
      <c r="G256" s="130" t="s">
        <v>361</v>
      </c>
      <c r="H256" s="130"/>
      <c r="I256" s="128" t="s">
        <v>175</v>
      </c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  <c r="U256" s="129"/>
      <c r="V256" s="129"/>
      <c r="W256" s="129"/>
      <c r="X256" s="129"/>
      <c r="Y256" s="129"/>
      <c r="Z256" s="191">
        <f>$AK$165</f>
        <v>0</v>
      </c>
      <c r="AA256" s="191"/>
      <c r="AB256" s="191"/>
      <c r="AC256" s="191"/>
      <c r="AD256" s="191"/>
      <c r="AE256" s="191"/>
      <c r="AF256" s="191"/>
      <c r="AG256" s="234">
        <f>$AR$165</f>
        <v>0</v>
      </c>
      <c r="AH256" s="234"/>
      <c r="AI256" s="234"/>
      <c r="AJ256" s="234">
        <f t="shared" si="13"/>
        <v>0</v>
      </c>
      <c r="AK256" s="234"/>
      <c r="AL256" s="234"/>
      <c r="AM256" s="282"/>
      <c r="AN256" s="283"/>
      <c r="AO256" s="234">
        <f t="shared" si="5"/>
        <v>0</v>
      </c>
      <c r="AP256" s="234"/>
      <c r="AQ256" s="282"/>
      <c r="AR256" s="283"/>
      <c r="AS256" s="234">
        <f t="shared" si="6"/>
        <v>0</v>
      </c>
      <c r="AT256" s="234"/>
      <c r="AU256" s="282"/>
      <c r="AV256" s="283"/>
      <c r="AW256" s="234">
        <f t="shared" si="7"/>
        <v>0</v>
      </c>
      <c r="AX256" s="234"/>
      <c r="AY256" s="282"/>
      <c r="AZ256" s="283"/>
      <c r="BA256" s="234">
        <f t="shared" si="8"/>
        <v>0</v>
      </c>
      <c r="BB256" s="234"/>
      <c r="BC256" s="282"/>
      <c r="BD256" s="283"/>
      <c r="BE256" s="234">
        <f t="shared" si="9"/>
        <v>0</v>
      </c>
      <c r="BF256" s="234"/>
      <c r="BG256" s="282"/>
      <c r="BH256" s="283"/>
      <c r="BI256" s="234">
        <f t="shared" si="10"/>
        <v>0</v>
      </c>
      <c r="BJ256" s="234"/>
      <c r="BK256" s="282"/>
      <c r="BL256" s="283"/>
      <c r="BM256" s="234">
        <f t="shared" si="11"/>
        <v>0</v>
      </c>
      <c r="BN256" s="234"/>
      <c r="BO256" s="282"/>
      <c r="BP256" s="283"/>
      <c r="BQ256" s="88">
        <f t="shared" si="12"/>
        <v>0</v>
      </c>
      <c r="BS256" s="11"/>
      <c r="BT256" s="11"/>
      <c r="BU256" s="11"/>
      <c r="DU256" s="11"/>
      <c r="DV256" s="11"/>
      <c r="DW256" s="11"/>
      <c r="DX256" s="11"/>
      <c r="DY256" s="11"/>
      <c r="DZ256" s="40"/>
      <c r="EA256" s="40"/>
      <c r="EB256" s="40"/>
      <c r="EC256" s="40"/>
      <c r="ED256" s="40"/>
      <c r="EE256" s="40"/>
      <c r="EF256" s="11"/>
      <c r="EG256" s="11"/>
      <c r="EH256" s="11"/>
      <c r="EI256" s="11"/>
      <c r="EJ256" s="11"/>
      <c r="EK256" s="11"/>
      <c r="EL256" s="11"/>
      <c r="EM256" s="11"/>
      <c r="EN256" s="11"/>
      <c r="EO256" s="11"/>
      <c r="EP256" s="11"/>
      <c r="EQ256" s="11"/>
      <c r="ER256" s="11"/>
      <c r="ES256" s="11"/>
      <c r="ET256" s="11"/>
      <c r="EU256" s="11"/>
      <c r="EV256" s="11"/>
      <c r="EW256" s="11"/>
      <c r="EX256" s="11"/>
      <c r="EY256" s="11"/>
      <c r="EZ256" s="11"/>
      <c r="FA256" s="11"/>
      <c r="FB256" s="11"/>
      <c r="FC256" s="11"/>
      <c r="FD256" s="11"/>
      <c r="FE256" s="11"/>
      <c r="FF256" s="11"/>
      <c r="FG256" s="11"/>
      <c r="FH256" s="11"/>
      <c r="FI256" s="11"/>
      <c r="FJ256" s="11"/>
      <c r="FK256" s="11"/>
      <c r="FL256" s="11"/>
      <c r="FM256" s="11"/>
      <c r="FN256" s="11"/>
      <c r="FO256" s="11"/>
      <c r="FP256" s="11"/>
      <c r="FQ256" s="11"/>
      <c r="FR256" s="11"/>
      <c r="FS256" s="11"/>
      <c r="FT256" s="11"/>
      <c r="FU256" s="11"/>
      <c r="FV256" s="11"/>
      <c r="FW256" s="11"/>
      <c r="FX256" s="11"/>
      <c r="FY256" s="11"/>
      <c r="FZ256" s="11"/>
      <c r="GA256" s="11"/>
      <c r="GB256" s="11"/>
      <c r="GC256" s="11"/>
      <c r="GD256" s="11"/>
      <c r="GE256" s="11"/>
      <c r="GF256" s="11"/>
      <c r="GG256" s="11"/>
      <c r="GH256" s="11"/>
      <c r="GI256" s="11"/>
      <c r="GJ256" s="11"/>
      <c r="GK256" s="11"/>
      <c r="GL256" s="11"/>
    </row>
    <row r="257" spans="1:194" s="26" customFormat="1" ht="3.75" customHeight="1" hidden="1">
      <c r="A257" s="57"/>
      <c r="B257" s="57"/>
      <c r="C257" s="45"/>
      <c r="D257" s="58"/>
      <c r="E257" s="57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83"/>
      <c r="AJ257" s="83"/>
      <c r="AK257" s="83"/>
      <c r="AL257" s="83"/>
      <c r="AM257" s="336">
        <f>COUNTIF(AM237:AN256,"&gt;0")</f>
        <v>0</v>
      </c>
      <c r="AN257" s="336"/>
      <c r="AO257" s="335">
        <v>9</v>
      </c>
      <c r="AP257" s="335"/>
      <c r="AQ257" s="336">
        <f>COUNTIF(AQ237:AR256,"&gt;0")</f>
        <v>0</v>
      </c>
      <c r="AR257" s="336"/>
      <c r="AS257" s="335">
        <v>10</v>
      </c>
      <c r="AT257" s="335"/>
      <c r="AU257" s="336">
        <f>COUNTIF(AU237:AV256,"&gt;0")</f>
        <v>0</v>
      </c>
      <c r="AV257" s="336"/>
      <c r="AW257" s="335">
        <v>11</v>
      </c>
      <c r="AX257" s="335"/>
      <c r="AY257" s="336">
        <f>COUNTIF(AY237:AZ256,"&gt;0")</f>
        <v>0</v>
      </c>
      <c r="AZ257" s="336"/>
      <c r="BA257" s="335">
        <v>12</v>
      </c>
      <c r="BB257" s="335"/>
      <c r="BC257" s="336">
        <f>COUNTIF(BC237:BD256,"&gt;0")</f>
        <v>0</v>
      </c>
      <c r="BD257" s="336"/>
      <c r="BE257" s="335">
        <v>13</v>
      </c>
      <c r="BF257" s="335"/>
      <c r="BG257" s="336">
        <f>COUNTIF(BG237:BH256,"&gt;0")</f>
        <v>0</v>
      </c>
      <c r="BH257" s="336"/>
      <c r="BI257" s="335">
        <v>14</v>
      </c>
      <c r="BJ257" s="335"/>
      <c r="BK257" s="336">
        <f>COUNTIF(BK237:BL256,"&gt;0")</f>
        <v>0</v>
      </c>
      <c r="BL257" s="336"/>
      <c r="BM257" s="335">
        <v>15</v>
      </c>
      <c r="BN257" s="335"/>
      <c r="BO257" s="336">
        <f>COUNTIF(BO237:BP256,"&gt;0")</f>
        <v>0</v>
      </c>
      <c r="BP257" s="336"/>
      <c r="BQ257" s="86">
        <v>16</v>
      </c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DZ257" s="40"/>
      <c r="EA257" s="40"/>
      <c r="EB257" s="40"/>
      <c r="EC257" s="40"/>
      <c r="ED257" s="40"/>
      <c r="EE257" s="40"/>
      <c r="EF257" s="11"/>
      <c r="EG257" s="11"/>
      <c r="EH257" s="11"/>
      <c r="EI257" s="11"/>
      <c r="EJ257" s="11"/>
      <c r="EK257" s="11"/>
      <c r="EL257" s="11"/>
      <c r="EM257" s="11"/>
      <c r="EN257" s="11"/>
      <c r="EO257" s="11"/>
      <c r="EP257" s="11"/>
      <c r="EQ257" s="11"/>
      <c r="ER257" s="11"/>
      <c r="ES257" s="11"/>
      <c r="ET257" s="11"/>
      <c r="EU257" s="11"/>
      <c r="EV257" s="11"/>
      <c r="EW257" s="11"/>
      <c r="EX257" s="11"/>
      <c r="EY257" s="11"/>
      <c r="EZ257" s="11"/>
      <c r="FA257" s="11"/>
      <c r="FB257" s="11"/>
      <c r="FC257" s="11"/>
      <c r="FD257" s="11"/>
      <c r="FE257" s="11"/>
      <c r="FF257" s="11"/>
      <c r="FG257" s="11"/>
      <c r="FH257" s="11"/>
      <c r="FI257" s="11"/>
      <c r="FJ257" s="11"/>
      <c r="FK257" s="11"/>
      <c r="FL257" s="11"/>
      <c r="FM257" s="11"/>
      <c r="FN257" s="11"/>
      <c r="FO257" s="11"/>
      <c r="FP257" s="11"/>
      <c r="FQ257" s="11"/>
      <c r="FR257" s="11"/>
      <c r="FS257" s="11"/>
      <c r="FT257" s="11"/>
      <c r="FU257" s="11"/>
      <c r="FV257" s="11"/>
      <c r="FW257" s="11"/>
      <c r="FX257" s="11"/>
      <c r="FY257" s="11"/>
      <c r="FZ257" s="11"/>
      <c r="GA257" s="11"/>
      <c r="GB257" s="11"/>
      <c r="GC257" s="11"/>
      <c r="GD257" s="11"/>
      <c r="GE257" s="11"/>
      <c r="GF257" s="11"/>
      <c r="GG257" s="11"/>
      <c r="GH257" s="11"/>
      <c r="GI257" s="11"/>
      <c r="GJ257" s="11"/>
      <c r="GK257" s="11"/>
      <c r="GL257" s="11"/>
    </row>
    <row r="258" spans="1:194" s="22" customFormat="1" ht="10.5" customHeight="1" hidden="1">
      <c r="A258" s="50"/>
      <c r="B258" s="50"/>
      <c r="C258" s="50"/>
      <c r="D258" s="48"/>
      <c r="E258" s="49"/>
      <c r="G258" s="141" t="s">
        <v>376</v>
      </c>
      <c r="H258" s="142"/>
      <c r="I258" s="143"/>
      <c r="J258" s="129" t="s">
        <v>176</v>
      </c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  <c r="U258" s="129"/>
      <c r="V258" s="129"/>
      <c r="W258" s="129"/>
      <c r="X258" s="129"/>
      <c r="Y258" s="292" t="s">
        <v>177</v>
      </c>
      <c r="Z258" s="333"/>
      <c r="AA258" s="333"/>
      <c r="AB258" s="333"/>
      <c r="AC258" s="333"/>
      <c r="AD258" s="333"/>
      <c r="AE258" s="333"/>
      <c r="AF258" s="333"/>
      <c r="AG258" s="305">
        <v>1</v>
      </c>
      <c r="AH258" s="306"/>
      <c r="AI258" s="307"/>
      <c r="AJ258" s="285"/>
      <c r="AK258" s="286"/>
      <c r="AL258" s="287">
        <f>MAX(AN259-AJ259,0)</f>
        <v>0</v>
      </c>
      <c r="AM258" s="288"/>
      <c r="AN258" s="288"/>
      <c r="AO258" s="289"/>
      <c r="AP258" s="287">
        <f>MAX(AR259-AN259,0)</f>
        <v>0</v>
      </c>
      <c r="AQ258" s="288"/>
      <c r="AR258" s="288"/>
      <c r="AS258" s="289"/>
      <c r="AT258" s="287">
        <f>MAX(AV259-AR259,0)</f>
        <v>0</v>
      </c>
      <c r="AU258" s="288"/>
      <c r="AV258" s="288"/>
      <c r="AW258" s="289"/>
      <c r="AX258" s="287">
        <f>MAX(AZ259-AV259,0)</f>
        <v>0</v>
      </c>
      <c r="AY258" s="288"/>
      <c r="AZ258" s="288"/>
      <c r="BA258" s="289"/>
      <c r="BB258" s="287">
        <f>MAX(BD259-AZ259,0)</f>
        <v>0</v>
      </c>
      <c r="BC258" s="288"/>
      <c r="BD258" s="288"/>
      <c r="BE258" s="289"/>
      <c r="BF258" s="287">
        <f>MAX(BH259-BD259,0)</f>
        <v>0</v>
      </c>
      <c r="BG258" s="288"/>
      <c r="BH258" s="288"/>
      <c r="BI258" s="289"/>
      <c r="BJ258" s="287">
        <f>MAX(BL259-BH259,0)</f>
        <v>0</v>
      </c>
      <c r="BK258" s="288"/>
      <c r="BL258" s="288"/>
      <c r="BM258" s="289"/>
      <c r="BN258" s="287">
        <f>MAX(BP259-BL259,0)</f>
        <v>0</v>
      </c>
      <c r="BO258" s="288"/>
      <c r="BP258" s="288"/>
      <c r="BQ258" s="289"/>
      <c r="BR258" s="72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40"/>
      <c r="EA258" s="40"/>
      <c r="EB258" s="40"/>
      <c r="EC258" s="40"/>
      <c r="ED258" s="40"/>
      <c r="EE258" s="40"/>
      <c r="EF258" s="11"/>
      <c r="EG258" s="11"/>
      <c r="EH258" s="11"/>
      <c r="EI258" s="11"/>
      <c r="EJ258" s="11"/>
      <c r="EK258" s="11"/>
      <c r="EL258" s="11"/>
      <c r="EM258" s="11"/>
      <c r="EN258" s="11"/>
      <c r="EO258" s="11"/>
      <c r="EP258" s="11"/>
      <c r="EQ258" s="11"/>
      <c r="ER258" s="11"/>
      <c r="ES258" s="11"/>
      <c r="ET258" s="11"/>
      <c r="EU258" s="11"/>
      <c r="EV258" s="11"/>
      <c r="EW258" s="11"/>
      <c r="EX258" s="11"/>
      <c r="EY258" s="11"/>
      <c r="EZ258" s="11"/>
      <c r="FA258" s="11"/>
      <c r="FB258" s="11"/>
      <c r="FC258" s="11"/>
      <c r="FD258" s="11"/>
      <c r="FE258" s="11"/>
      <c r="FF258" s="11"/>
      <c r="FG258" s="11"/>
      <c r="FH258" s="11"/>
      <c r="FI258" s="11"/>
      <c r="FJ258" s="11"/>
      <c r="FK258" s="11"/>
      <c r="FL258" s="11"/>
      <c r="FM258" s="11"/>
      <c r="FN258" s="11"/>
      <c r="FO258" s="11"/>
      <c r="FP258" s="11"/>
      <c r="FQ258" s="11"/>
      <c r="FR258" s="11"/>
      <c r="FS258" s="11"/>
      <c r="FT258" s="11"/>
      <c r="FU258" s="11"/>
      <c r="FV258" s="11"/>
      <c r="FW258" s="11"/>
      <c r="FX258" s="11"/>
      <c r="FY258" s="11"/>
      <c r="FZ258" s="11"/>
      <c r="GA258" s="11"/>
      <c r="GB258" s="11"/>
      <c r="GC258" s="11"/>
      <c r="GD258" s="11"/>
      <c r="GE258" s="11"/>
      <c r="GF258" s="11"/>
      <c r="GG258" s="11"/>
      <c r="GH258" s="11"/>
      <c r="GI258" s="11"/>
      <c r="GJ258" s="11"/>
      <c r="GK258" s="11"/>
      <c r="GL258" s="11"/>
    </row>
    <row r="259" spans="1:194" s="22" customFormat="1" ht="10.5" customHeight="1" hidden="1">
      <c r="A259" s="50"/>
      <c r="B259" s="50"/>
      <c r="C259" s="48" t="e">
        <f>C220+1</f>
        <v>#REF!</v>
      </c>
      <c r="D259" s="48">
        <v>-8</v>
      </c>
      <c r="E259" s="49"/>
      <c r="G259" s="144"/>
      <c r="H259" s="145"/>
      <c r="I259" s="146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  <c r="U259" s="129"/>
      <c r="V259" s="129"/>
      <c r="W259" s="129"/>
      <c r="X259" s="129"/>
      <c r="Y259" s="293"/>
      <c r="Z259" s="333"/>
      <c r="AA259" s="333"/>
      <c r="AB259" s="333"/>
      <c r="AC259" s="333"/>
      <c r="AD259" s="333"/>
      <c r="AE259" s="333"/>
      <c r="AF259" s="333"/>
      <c r="AG259" s="308"/>
      <c r="AH259" s="309"/>
      <c r="AI259" s="310"/>
      <c r="AJ259" s="314">
        <f>BP219</f>
        <v>0</v>
      </c>
      <c r="AK259" s="314"/>
      <c r="AL259" s="314"/>
      <c r="AM259" s="73"/>
      <c r="AN259" s="315">
        <f>IF(SUMPRODUCT($AG$197:$AG$216,AO237:AO256)&lt;9970,INT(SUMPRODUCT($AG$197:$AG$216,AO237:AO256)*100)/10000,100)</f>
        <v>0</v>
      </c>
      <c r="AO259" s="316"/>
      <c r="AP259" s="316"/>
      <c r="AQ259" s="317"/>
      <c r="AR259" s="315">
        <f>IF(SUMPRODUCT($AG$197:$AG$216,AS237:AS256)&lt;9970,INT(SUMPRODUCT($AG$197:$AG$216,AS237:AS256)*100)/10000,100)</f>
        <v>0</v>
      </c>
      <c r="AS259" s="316"/>
      <c r="AT259" s="316"/>
      <c r="AU259" s="317"/>
      <c r="AV259" s="315">
        <f>IF(SUMPRODUCT($AG$197:$AG$216,AW237:AW256)&lt;9970,INT(SUMPRODUCT($AG$197:$AG$216,AW237:AW256)*100)/10000,100)</f>
        <v>0</v>
      </c>
      <c r="AW259" s="316"/>
      <c r="AX259" s="316"/>
      <c r="AY259" s="317"/>
      <c r="AZ259" s="315">
        <f>IF(SUMPRODUCT($AG$197:$AG$216,BA237:BA256)&lt;9970,INT(SUMPRODUCT($AG$197:$AG$216,BA237:BA256)*100)/10000,100)</f>
        <v>0</v>
      </c>
      <c r="BA259" s="316"/>
      <c r="BB259" s="316"/>
      <c r="BC259" s="317"/>
      <c r="BD259" s="315">
        <f>IF(SUMPRODUCT($AG$197:$AG$216,BE237:BE256)&lt;9970,INT(SUMPRODUCT($AG$197:$AG$216,BE237:BE256)*100)/10000,100)</f>
        <v>0</v>
      </c>
      <c r="BE259" s="316"/>
      <c r="BF259" s="316"/>
      <c r="BG259" s="317"/>
      <c r="BH259" s="315">
        <f>IF(SUMPRODUCT($AG$197:$AG$216,BI237:BI256)&lt;9970,INT(SUMPRODUCT($AG$197:$AG$216,BI237:BI256)*100)/10000,100)</f>
        <v>0</v>
      </c>
      <c r="BI259" s="316"/>
      <c r="BJ259" s="316"/>
      <c r="BK259" s="317"/>
      <c r="BL259" s="315">
        <f>IF(SUMPRODUCT($AG$197:$AG$216,BM237:BM256)&lt;9970,INT(SUMPRODUCT($AG$197:$AG$216,BM237:BM256)*100)/10000,100)</f>
        <v>0</v>
      </c>
      <c r="BM259" s="316"/>
      <c r="BN259" s="316"/>
      <c r="BO259" s="317"/>
      <c r="BP259" s="315">
        <f>IF(SUMPRODUCT($AG$197:$AG$216,BQ237:BQ256)&lt;9970,INT(SUMPRODUCT($AG$197:$AG$216,BQ237:BQ256)*100)/10000,100)</f>
        <v>0</v>
      </c>
      <c r="BQ259" s="316"/>
      <c r="BR259" s="317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40"/>
      <c r="EA259" s="40"/>
      <c r="EB259" s="40"/>
      <c r="EC259" s="40"/>
      <c r="ED259" s="40"/>
      <c r="EE259" s="40"/>
      <c r="EF259" s="11"/>
      <c r="EG259" s="11"/>
      <c r="EH259" s="11"/>
      <c r="EI259" s="11"/>
      <c r="EJ259" s="11"/>
      <c r="EK259" s="11"/>
      <c r="EL259" s="11"/>
      <c r="EM259" s="11"/>
      <c r="EN259" s="11"/>
      <c r="EO259" s="11"/>
      <c r="EP259" s="11"/>
      <c r="EQ259" s="11"/>
      <c r="ER259" s="11"/>
      <c r="ES259" s="11"/>
      <c r="ET259" s="11"/>
      <c r="EU259" s="11"/>
      <c r="EV259" s="11"/>
      <c r="EW259" s="11"/>
      <c r="EX259" s="11"/>
      <c r="EY259" s="11"/>
      <c r="EZ259" s="11"/>
      <c r="FA259" s="11"/>
      <c r="FB259" s="11"/>
      <c r="FC259" s="11"/>
      <c r="FD259" s="11"/>
      <c r="FE259" s="11"/>
      <c r="FF259" s="11"/>
      <c r="FG259" s="11"/>
      <c r="FH259" s="11"/>
      <c r="FI259" s="11"/>
      <c r="FJ259" s="11"/>
      <c r="FK259" s="11"/>
      <c r="FL259" s="11"/>
      <c r="FM259" s="11"/>
      <c r="FN259" s="11"/>
      <c r="FO259" s="11"/>
      <c r="FP259" s="11"/>
      <c r="FQ259" s="11"/>
      <c r="FR259" s="11"/>
      <c r="FS259" s="11"/>
      <c r="FT259" s="11"/>
      <c r="FU259" s="11"/>
      <c r="FV259" s="11"/>
      <c r="FW259" s="11"/>
      <c r="FX259" s="11"/>
      <c r="FY259" s="11"/>
      <c r="FZ259" s="11"/>
      <c r="GA259" s="11"/>
      <c r="GB259" s="11"/>
      <c r="GC259" s="11"/>
      <c r="GD259" s="11"/>
      <c r="GE259" s="11"/>
      <c r="GF259" s="11"/>
      <c r="GG259" s="11"/>
      <c r="GH259" s="11"/>
      <c r="GI259" s="11"/>
      <c r="GJ259" s="11"/>
      <c r="GK259" s="11"/>
      <c r="GL259" s="11"/>
    </row>
    <row r="260" spans="1:194" s="22" customFormat="1" ht="10.5" customHeight="1" hidden="1">
      <c r="A260" s="50"/>
      <c r="B260" s="50"/>
      <c r="C260" s="48" t="e">
        <f>C259+1</f>
        <v>#REF!</v>
      </c>
      <c r="D260" s="48" t="s">
        <v>370</v>
      </c>
      <c r="E260" s="49"/>
      <c r="G260" s="144"/>
      <c r="H260" s="145"/>
      <c r="I260" s="146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  <c r="U260" s="129"/>
      <c r="V260" s="129"/>
      <c r="W260" s="129"/>
      <c r="X260" s="129"/>
      <c r="Y260" s="297" t="s">
        <v>15</v>
      </c>
      <c r="Z260" s="299">
        <f>SUM(Z237:AF256)</f>
        <v>153453.460600001</v>
      </c>
      <c r="AA260" s="300"/>
      <c r="AB260" s="300"/>
      <c r="AC260" s="300"/>
      <c r="AD260" s="300"/>
      <c r="AE260" s="300"/>
      <c r="AF260" s="301"/>
      <c r="AG260" s="334"/>
      <c r="AH260" s="334"/>
      <c r="AI260" s="334"/>
      <c r="AJ260" s="285"/>
      <c r="AK260" s="286"/>
      <c r="AL260" s="287">
        <f>MAX(AN261-AJ261,0)</f>
        <v>0</v>
      </c>
      <c r="AM260" s="288"/>
      <c r="AN260" s="288"/>
      <c r="AO260" s="289"/>
      <c r="AP260" s="287">
        <f>MAX(AR261-AN261,0)</f>
        <v>0</v>
      </c>
      <c r="AQ260" s="288"/>
      <c r="AR260" s="288"/>
      <c r="AS260" s="289"/>
      <c r="AT260" s="287">
        <f>MAX(AV261-AR261,0)</f>
        <v>0</v>
      </c>
      <c r="AU260" s="288"/>
      <c r="AV260" s="288"/>
      <c r="AW260" s="289"/>
      <c r="AX260" s="287">
        <f>MAX(AZ261-AV261,0)</f>
        <v>0</v>
      </c>
      <c r="AY260" s="288"/>
      <c r="AZ260" s="288"/>
      <c r="BA260" s="289"/>
      <c r="BB260" s="287">
        <f>MAX(BD261-AZ261,0)</f>
        <v>0</v>
      </c>
      <c r="BC260" s="288"/>
      <c r="BD260" s="288"/>
      <c r="BE260" s="289"/>
      <c r="BF260" s="287">
        <f>MAX(BH261-BD261,0)</f>
        <v>0</v>
      </c>
      <c r="BG260" s="288"/>
      <c r="BH260" s="288"/>
      <c r="BI260" s="289"/>
      <c r="BJ260" s="287">
        <f>MAX(BL261-BH261,0)</f>
        <v>0</v>
      </c>
      <c r="BK260" s="288"/>
      <c r="BL260" s="288"/>
      <c r="BM260" s="289"/>
      <c r="BN260" s="287">
        <f>MAX(BP261-BL261,0)</f>
        <v>0</v>
      </c>
      <c r="BO260" s="288"/>
      <c r="BP260" s="288"/>
      <c r="BQ260" s="289"/>
      <c r="BR260" s="72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40"/>
      <c r="EA260" s="40"/>
      <c r="EB260" s="40"/>
      <c r="EC260" s="40"/>
      <c r="ED260" s="40"/>
      <c r="EE260" s="40"/>
      <c r="EF260" s="11"/>
      <c r="EG260" s="11"/>
      <c r="EH260" s="11"/>
      <c r="EI260" s="11"/>
      <c r="EJ260" s="11"/>
      <c r="EK260" s="11"/>
      <c r="EL260" s="11"/>
      <c r="EM260" s="78"/>
      <c r="EN260" s="78"/>
      <c r="EO260" s="78"/>
      <c r="EP260" s="78"/>
      <c r="EQ260" s="79"/>
      <c r="ER260" s="11"/>
      <c r="ES260" s="11"/>
      <c r="ET260" s="11"/>
      <c r="EU260" s="11"/>
      <c r="EV260" s="11"/>
      <c r="EW260" s="11"/>
      <c r="EX260" s="11"/>
      <c r="EY260" s="11"/>
      <c r="EZ260" s="11"/>
      <c r="FA260" s="11"/>
      <c r="FB260" s="11"/>
      <c r="FC260" s="11"/>
      <c r="FD260" s="11"/>
      <c r="FE260" s="11"/>
      <c r="FF260" s="11"/>
      <c r="FG260" s="11"/>
      <c r="FH260" s="11"/>
      <c r="FI260" s="11"/>
      <c r="FJ260" s="11"/>
      <c r="FK260" s="11"/>
      <c r="FL260" s="11"/>
      <c r="FM260" s="11"/>
      <c r="FN260" s="11"/>
      <c r="FO260" s="11"/>
      <c r="FP260" s="11"/>
      <c r="FQ260" s="11"/>
      <c r="FR260" s="11"/>
      <c r="FS260" s="11"/>
      <c r="FT260" s="11"/>
      <c r="FU260" s="11"/>
      <c r="FV260" s="11"/>
      <c r="FW260" s="11"/>
      <c r="FX260" s="11"/>
      <c r="FY260" s="11"/>
      <c r="FZ260" s="11"/>
      <c r="GA260" s="11"/>
      <c r="GB260" s="11"/>
      <c r="GC260" s="11"/>
      <c r="GD260" s="11"/>
      <c r="GE260" s="11"/>
      <c r="GF260" s="11"/>
      <c r="GG260" s="11"/>
      <c r="GH260" s="11"/>
      <c r="GI260" s="11"/>
      <c r="GJ260" s="11"/>
      <c r="GK260" s="11"/>
      <c r="GL260" s="11"/>
    </row>
    <row r="261" spans="1:194" s="22" customFormat="1" ht="10.5" customHeight="1" hidden="1">
      <c r="A261" s="50" t="s">
        <v>190</v>
      </c>
      <c r="B261" s="50" t="s">
        <v>190</v>
      </c>
      <c r="C261" s="48"/>
      <c r="D261" s="48"/>
      <c r="E261" s="49"/>
      <c r="G261" s="147"/>
      <c r="H261" s="148"/>
      <c r="I261" s="14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  <c r="U261" s="129"/>
      <c r="V261" s="129"/>
      <c r="W261" s="129"/>
      <c r="X261" s="129"/>
      <c r="Y261" s="298"/>
      <c r="Z261" s="302"/>
      <c r="AA261" s="303"/>
      <c r="AB261" s="303"/>
      <c r="AC261" s="303"/>
      <c r="AD261" s="303"/>
      <c r="AE261" s="303"/>
      <c r="AF261" s="304"/>
      <c r="AG261" s="334"/>
      <c r="AH261" s="334"/>
      <c r="AI261" s="334"/>
      <c r="AJ261" s="314">
        <f>AJ259*Z260/100</f>
        <v>0</v>
      </c>
      <c r="AK261" s="314"/>
      <c r="AL261" s="314"/>
      <c r="AM261" s="74"/>
      <c r="AN261" s="314">
        <f>INT(AN259*$Z$220)/100</f>
        <v>0</v>
      </c>
      <c r="AO261" s="314"/>
      <c r="AP261" s="314"/>
      <c r="AQ261" s="314"/>
      <c r="AR261" s="314">
        <f>INT(AR259*$Z$220)/100</f>
        <v>0</v>
      </c>
      <c r="AS261" s="314"/>
      <c r="AT261" s="314"/>
      <c r="AU261" s="314"/>
      <c r="AV261" s="314">
        <f>INT(AV259*$Z$220)/100</f>
        <v>0</v>
      </c>
      <c r="AW261" s="314"/>
      <c r="AX261" s="314"/>
      <c r="AY261" s="314"/>
      <c r="AZ261" s="314">
        <f>INT(AZ259*$Z$220)/100</f>
        <v>0</v>
      </c>
      <c r="BA261" s="314"/>
      <c r="BB261" s="314"/>
      <c r="BC261" s="314"/>
      <c r="BD261" s="314">
        <f>INT(BD259*$Z$220)/100</f>
        <v>0</v>
      </c>
      <c r="BE261" s="314"/>
      <c r="BF261" s="314"/>
      <c r="BG261" s="314"/>
      <c r="BH261" s="314">
        <f>INT(BH259*$Z$220)/100</f>
        <v>0</v>
      </c>
      <c r="BI261" s="314"/>
      <c r="BJ261" s="314"/>
      <c r="BK261" s="314"/>
      <c r="BL261" s="314">
        <f>INT(BL259*$Z$220)/100</f>
        <v>0</v>
      </c>
      <c r="BM261" s="314"/>
      <c r="BN261" s="314"/>
      <c r="BO261" s="314"/>
      <c r="BP261" s="314">
        <f>INT(BP259*$Z$220)/100</f>
        <v>0</v>
      </c>
      <c r="BQ261" s="314"/>
      <c r="BR261" s="314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DZ261" s="40"/>
      <c r="EA261" s="40"/>
      <c r="EB261" s="40"/>
      <c r="EC261" s="40"/>
      <c r="ED261" s="40"/>
      <c r="EE261" s="40"/>
      <c r="EF261" s="11"/>
      <c r="EG261" s="11"/>
      <c r="EH261" s="11"/>
      <c r="EI261" s="11"/>
      <c r="EJ261" s="11"/>
      <c r="EK261" s="11"/>
      <c r="EL261" s="11"/>
      <c r="EM261" s="11"/>
      <c r="EN261" s="11"/>
      <c r="EO261" s="11"/>
      <c r="EP261" s="11"/>
      <c r="EQ261" s="11"/>
      <c r="ER261" s="11"/>
      <c r="ES261" s="11"/>
      <c r="ET261" s="11"/>
      <c r="EU261" s="11"/>
      <c r="EV261" s="11"/>
      <c r="EW261" s="11"/>
      <c r="EX261" s="11"/>
      <c r="EY261" s="11"/>
      <c r="EZ261" s="11"/>
      <c r="FA261" s="11"/>
      <c r="FB261" s="11"/>
      <c r="FC261" s="11"/>
      <c r="FD261" s="11"/>
      <c r="FE261" s="11"/>
      <c r="FF261" s="11"/>
      <c r="FG261" s="11"/>
      <c r="FH261" s="11"/>
      <c r="FI261" s="11"/>
      <c r="FJ261" s="11"/>
      <c r="FK261" s="11"/>
      <c r="FL261" s="11"/>
      <c r="FM261" s="11"/>
      <c r="FN261" s="11"/>
      <c r="FO261" s="11"/>
      <c r="FP261" s="11"/>
      <c r="FQ261" s="11"/>
      <c r="FR261" s="11"/>
      <c r="FS261" s="11"/>
      <c r="FT261" s="11"/>
      <c r="FU261" s="11"/>
      <c r="FV261" s="11"/>
      <c r="FW261" s="11"/>
      <c r="FX261" s="11"/>
      <c r="FY261" s="11"/>
      <c r="FZ261" s="11"/>
      <c r="GA261" s="11"/>
      <c r="GB261" s="11"/>
      <c r="GC261" s="11"/>
      <c r="GD261" s="11"/>
      <c r="GE261" s="11"/>
      <c r="GF261" s="11"/>
      <c r="GG261" s="11"/>
      <c r="GH261" s="11"/>
      <c r="GI261" s="11"/>
      <c r="GJ261" s="11"/>
      <c r="GK261" s="11"/>
      <c r="GL261" s="11"/>
    </row>
    <row r="262" spans="1:135" ht="7.5" customHeight="1" hidden="1">
      <c r="A262" s="47" t="s">
        <v>191</v>
      </c>
      <c r="B262" s="47" t="s">
        <v>191</v>
      </c>
      <c r="C262" s="12"/>
      <c r="D262" s="48"/>
      <c r="E262" s="52"/>
      <c r="G262" s="27"/>
      <c r="H262" s="6"/>
      <c r="AK262" s="59"/>
      <c r="AL262" s="75"/>
      <c r="AM262" s="28" t="s">
        <v>178</v>
      </c>
      <c r="AN262" s="28"/>
      <c r="AO262" s="75"/>
      <c r="AP262" s="75"/>
      <c r="AQ262" s="75"/>
      <c r="AR262" s="75"/>
      <c r="AS262" s="75"/>
      <c r="AT262" s="75"/>
      <c r="AU262" s="75"/>
      <c r="AV262" s="75"/>
      <c r="AW262" s="75"/>
      <c r="AX262" s="75"/>
      <c r="AY262" s="75"/>
      <c r="AZ262" s="75"/>
      <c r="BC262" s="59"/>
      <c r="BD262" s="75"/>
      <c r="BE262" s="75"/>
      <c r="BF262" s="75"/>
      <c r="BG262" s="75"/>
      <c r="BH262" s="75"/>
      <c r="BI262" s="75"/>
      <c r="BJ262" s="75"/>
      <c r="BK262" s="75"/>
      <c r="BL262" s="75"/>
      <c r="BM262" s="75"/>
      <c r="BN262" s="75"/>
      <c r="BO262" s="75"/>
      <c r="BP262" s="75"/>
      <c r="BQ262" s="75"/>
      <c r="DZ262" s="40"/>
      <c r="EA262" s="40"/>
      <c r="EB262" s="40"/>
      <c r="EC262" s="40"/>
      <c r="ED262" s="40"/>
      <c r="EE262" s="40"/>
    </row>
    <row r="263" spans="1:36" ht="3.75" customHeight="1" hidden="1">
      <c r="A263" s="47"/>
      <c r="B263" s="47"/>
      <c r="C263" s="48"/>
      <c r="D263" s="48"/>
      <c r="E263" s="52"/>
      <c r="F263" s="3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3"/>
    </row>
    <row r="264" spans="1:69" ht="10.5" customHeight="1" hidden="1">
      <c r="A264" s="76"/>
      <c r="B264" s="76"/>
      <c r="C264" s="12"/>
      <c r="D264" s="48">
        <f>IF(AND(cronomes&gt;8,cronomes&lt;17),"D","")</f>
      </c>
      <c r="E264" s="52"/>
      <c r="F264" s="13"/>
      <c r="G264" s="318"/>
      <c r="H264" s="318"/>
      <c r="I264" s="318"/>
      <c r="J264" s="318"/>
      <c r="K264" s="318"/>
      <c r="L264" s="318"/>
      <c r="M264" s="318"/>
      <c r="N264" s="318"/>
      <c r="O264" s="318"/>
      <c r="P264" s="318"/>
      <c r="Q264" s="318"/>
      <c r="R264" s="318"/>
      <c r="S264" s="318"/>
      <c r="T264" s="318"/>
      <c r="U264" s="318"/>
      <c r="V264" s="318"/>
      <c r="W264" s="318"/>
      <c r="X264" s="318"/>
      <c r="BD264" s="77"/>
      <c r="BE264" s="77"/>
      <c r="BF264" s="77"/>
      <c r="BG264" s="77"/>
      <c r="BH264" s="77"/>
      <c r="BI264" s="77"/>
      <c r="BJ264" s="77"/>
      <c r="BK264" s="77"/>
      <c r="BL264" s="77"/>
      <c r="BM264" s="77"/>
      <c r="BN264" s="77"/>
      <c r="BO264" s="77"/>
      <c r="BP264" s="77"/>
      <c r="BQ264" s="77"/>
    </row>
    <row r="265" spans="1:69" ht="10.5" customHeight="1" hidden="1">
      <c r="A265" s="47"/>
      <c r="B265" s="47"/>
      <c r="C265" s="12"/>
      <c r="D265" s="48"/>
      <c r="E265" s="52"/>
      <c r="G265" s="31" t="s">
        <v>3</v>
      </c>
      <c r="H265" s="60" t="s">
        <v>4</v>
      </c>
      <c r="BD265" s="77"/>
      <c r="BE265" s="77"/>
      <c r="BF265" s="77"/>
      <c r="BG265" s="77"/>
      <c r="BH265" s="77"/>
      <c r="BI265" s="77"/>
      <c r="BJ265" s="77"/>
      <c r="BK265" s="77"/>
      <c r="BL265" s="77"/>
      <c r="BM265" s="77"/>
      <c r="BN265" s="77"/>
      <c r="BO265" s="77"/>
      <c r="BP265" s="77"/>
      <c r="BQ265" s="77"/>
    </row>
    <row r="266" spans="1:5" ht="3.75" customHeight="1" hidden="1">
      <c r="A266" s="47"/>
      <c r="B266" s="47"/>
      <c r="C266" s="12"/>
      <c r="D266" s="48"/>
      <c r="E266" s="52"/>
    </row>
    <row r="267" spans="1:194" ht="10.5" customHeight="1" hidden="1">
      <c r="A267" s="47"/>
      <c r="B267" s="47"/>
      <c r="C267" s="12"/>
      <c r="D267" s="48"/>
      <c r="E267" s="52"/>
      <c r="G267" s="29" t="s">
        <v>179</v>
      </c>
      <c r="H267" s="29"/>
      <c r="I267" s="29"/>
      <c r="J267" s="29"/>
      <c r="AE267" s="10"/>
      <c r="AF267" s="10"/>
      <c r="AG267" s="10"/>
      <c r="AH267" s="10"/>
      <c r="AI267" s="1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36"/>
      <c r="BO267" s="36"/>
      <c r="BP267" s="36"/>
      <c r="BQ267" s="36"/>
      <c r="BS267" s="51"/>
      <c r="BT267" s="51"/>
      <c r="BU267" s="51"/>
      <c r="BV267" s="51"/>
      <c r="BW267" s="51"/>
      <c r="BX267" s="51"/>
      <c r="BY267" s="51"/>
      <c r="BZ267" s="51"/>
      <c r="CA267" s="51"/>
      <c r="CB267" s="51"/>
      <c r="CC267" s="51"/>
      <c r="CD267" s="51"/>
      <c r="CE267" s="51"/>
      <c r="CF267" s="51"/>
      <c r="CG267" s="51"/>
      <c r="CH267" s="51"/>
      <c r="CI267" s="51"/>
      <c r="CJ267" s="51"/>
      <c r="CK267" s="51"/>
      <c r="CL267" s="51"/>
      <c r="CM267" s="51"/>
      <c r="CN267" s="51"/>
      <c r="CO267" s="51"/>
      <c r="CP267" s="51"/>
      <c r="CQ267" s="51"/>
      <c r="CR267" s="51"/>
      <c r="CS267" s="51"/>
      <c r="CT267" s="51"/>
      <c r="CU267" s="51"/>
      <c r="CV267" s="51"/>
      <c r="CW267" s="51"/>
      <c r="CX267" s="51"/>
      <c r="CY267" s="51"/>
      <c r="CZ267" s="51"/>
      <c r="DA267" s="51"/>
      <c r="DB267" s="51"/>
      <c r="DC267" s="51"/>
      <c r="DD267" s="51"/>
      <c r="DE267" s="51"/>
      <c r="DF267" s="51"/>
      <c r="DG267" s="51"/>
      <c r="DH267" s="51"/>
      <c r="DI267" s="51"/>
      <c r="DJ267" s="51"/>
      <c r="DK267" s="51"/>
      <c r="DL267" s="51"/>
      <c r="DM267" s="51"/>
      <c r="DN267" s="51"/>
      <c r="DO267" s="51"/>
      <c r="DP267" s="51"/>
      <c r="DQ267" s="51"/>
      <c r="DR267" s="51"/>
      <c r="DS267" s="51"/>
      <c r="DT267" s="51"/>
      <c r="DU267" s="51"/>
      <c r="DV267" s="51"/>
      <c r="DW267" s="51"/>
      <c r="DX267" s="51"/>
      <c r="DY267" s="51"/>
      <c r="DZ267" s="51"/>
      <c r="EA267" s="51"/>
      <c r="EB267" s="51"/>
      <c r="EC267" s="51"/>
      <c r="ED267" s="51"/>
      <c r="EE267" s="51"/>
      <c r="EF267" s="51"/>
      <c r="EG267" s="51"/>
      <c r="EH267" s="51"/>
      <c r="EI267" s="51"/>
      <c r="EJ267" s="51"/>
      <c r="EK267" s="51"/>
      <c r="EL267" s="51"/>
      <c r="EM267" s="51"/>
      <c r="EN267" s="51"/>
      <c r="EO267" s="51"/>
      <c r="EP267" s="51"/>
      <c r="EQ267" s="51"/>
      <c r="ER267" s="51"/>
      <c r="ES267" s="51"/>
      <c r="ET267" s="51"/>
      <c r="EU267" s="51"/>
      <c r="EV267" s="51"/>
      <c r="EW267" s="51"/>
      <c r="EX267" s="51"/>
      <c r="EY267" s="51"/>
      <c r="EZ267" s="51"/>
      <c r="FA267" s="51"/>
      <c r="FB267" s="51"/>
      <c r="FC267" s="51"/>
      <c r="FD267" s="51"/>
      <c r="FE267" s="51"/>
      <c r="FF267" s="51"/>
      <c r="FG267" s="51"/>
      <c r="FH267" s="51"/>
      <c r="FI267" s="51"/>
      <c r="FJ267" s="51"/>
      <c r="FK267" s="51"/>
      <c r="FL267" s="51"/>
      <c r="FM267" s="51"/>
      <c r="FN267" s="51"/>
      <c r="FO267" s="51"/>
      <c r="FP267" s="51"/>
      <c r="FQ267" s="51"/>
      <c r="FR267" s="51"/>
      <c r="FS267" s="51"/>
      <c r="FT267" s="51"/>
      <c r="FU267" s="51"/>
      <c r="FV267" s="51"/>
      <c r="FW267" s="51"/>
      <c r="FX267" s="51"/>
      <c r="FY267" s="51"/>
      <c r="FZ267" s="51"/>
      <c r="GA267" s="51"/>
      <c r="GB267" s="51"/>
      <c r="GC267" s="51"/>
      <c r="GD267" s="51"/>
      <c r="GE267" s="51"/>
      <c r="GF267" s="51"/>
      <c r="GG267" s="51"/>
      <c r="GH267" s="51"/>
      <c r="GI267" s="51"/>
      <c r="GJ267" s="51"/>
      <c r="GK267" s="51"/>
      <c r="GL267" s="51"/>
    </row>
    <row r="268" spans="1:194" ht="10.5" customHeight="1" hidden="1">
      <c r="A268" s="47"/>
      <c r="B268" s="47"/>
      <c r="C268" s="12"/>
      <c r="D268" s="48"/>
      <c r="E268" s="52"/>
      <c r="G268" s="30" t="s">
        <v>180</v>
      </c>
      <c r="H268" s="29" t="s">
        <v>181</v>
      </c>
      <c r="I268" s="29"/>
      <c r="J268" s="29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/>
      <c r="AZ268" s="40"/>
      <c r="BC268" s="32" t="s">
        <v>7</v>
      </c>
      <c r="BD268" s="61" t="s">
        <v>183</v>
      </c>
      <c r="BE268" s="3"/>
      <c r="BF268" s="33"/>
      <c r="BG268" s="3"/>
      <c r="BH268" s="3"/>
      <c r="BI268" s="33"/>
      <c r="BJ268" s="33"/>
      <c r="BK268" s="33"/>
      <c r="BL268" s="33"/>
      <c r="BM268" s="33"/>
      <c r="BN268" s="33"/>
      <c r="BO268" s="33"/>
      <c r="BP268" s="33"/>
      <c r="BQ268" s="33"/>
      <c r="BS268" s="51"/>
      <c r="BT268" s="51"/>
      <c r="BU268" s="51"/>
      <c r="BV268" s="51"/>
      <c r="BW268" s="51"/>
      <c r="BX268" s="51"/>
      <c r="BY268" s="51"/>
      <c r="BZ268" s="51"/>
      <c r="CA268" s="51"/>
      <c r="CB268" s="51"/>
      <c r="CC268" s="51"/>
      <c r="CD268" s="51"/>
      <c r="CE268" s="51"/>
      <c r="CF268" s="51"/>
      <c r="CG268" s="51"/>
      <c r="CH268" s="51"/>
      <c r="CI268" s="51"/>
      <c r="CJ268" s="51"/>
      <c r="CK268" s="51"/>
      <c r="CL268" s="51"/>
      <c r="CM268" s="51"/>
      <c r="CN268" s="51"/>
      <c r="CO268" s="51"/>
      <c r="CP268" s="51"/>
      <c r="CQ268" s="51"/>
      <c r="CR268" s="51"/>
      <c r="CS268" s="51"/>
      <c r="CT268" s="51"/>
      <c r="CU268" s="51"/>
      <c r="CV268" s="51"/>
      <c r="CW268" s="51"/>
      <c r="CX268" s="51"/>
      <c r="CY268" s="51"/>
      <c r="CZ268" s="51"/>
      <c r="DA268" s="51"/>
      <c r="DB268" s="51"/>
      <c r="DC268" s="51"/>
      <c r="DD268" s="51"/>
      <c r="DE268" s="51"/>
      <c r="DF268" s="51"/>
      <c r="DG268" s="51"/>
      <c r="DH268" s="51"/>
      <c r="DI268" s="51"/>
      <c r="DJ268" s="51"/>
      <c r="DK268" s="51"/>
      <c r="DL268" s="51"/>
      <c r="DM268" s="51"/>
      <c r="DN268" s="51"/>
      <c r="DO268" s="51"/>
      <c r="DP268" s="51"/>
      <c r="DQ268" s="51"/>
      <c r="DR268" s="51"/>
      <c r="DS268" s="51"/>
      <c r="DT268" s="51"/>
      <c r="DU268" s="51"/>
      <c r="DV268" s="51"/>
      <c r="DW268" s="51"/>
      <c r="DX268" s="51"/>
      <c r="DY268" s="51"/>
      <c r="DZ268" s="51"/>
      <c r="EA268" s="51"/>
      <c r="EB268" s="51"/>
      <c r="EC268" s="51"/>
      <c r="ED268" s="51"/>
      <c r="EE268" s="51"/>
      <c r="EF268" s="51"/>
      <c r="EG268" s="51"/>
      <c r="EH268" s="51"/>
      <c r="EI268" s="51"/>
      <c r="EJ268" s="51"/>
      <c r="EK268" s="51"/>
      <c r="EL268" s="51"/>
      <c r="EM268" s="51"/>
      <c r="EN268" s="51"/>
      <c r="EO268" s="51"/>
      <c r="EP268" s="51"/>
      <c r="EQ268" s="51"/>
      <c r="ER268" s="51"/>
      <c r="ES268" s="51"/>
      <c r="ET268" s="51"/>
      <c r="EU268" s="51"/>
      <c r="EV268" s="51"/>
      <c r="EW268" s="51"/>
      <c r="EX268" s="51"/>
      <c r="EY268" s="51"/>
      <c r="EZ268" s="51"/>
      <c r="FA268" s="51"/>
      <c r="FB268" s="51"/>
      <c r="FC268" s="51"/>
      <c r="FD268" s="51"/>
      <c r="FE268" s="51"/>
      <c r="FF268" s="51"/>
      <c r="FG268" s="51"/>
      <c r="FH268" s="51"/>
      <c r="FI268" s="51"/>
      <c r="FJ268" s="51"/>
      <c r="FK268" s="51"/>
      <c r="FL268" s="51"/>
      <c r="FM268" s="51"/>
      <c r="FN268" s="51"/>
      <c r="FO268" s="51"/>
      <c r="FP268" s="51"/>
      <c r="FQ268" s="51"/>
      <c r="FR268" s="51"/>
      <c r="FS268" s="51"/>
      <c r="FT268" s="51"/>
      <c r="FU268" s="51"/>
      <c r="FV268" s="51"/>
      <c r="FW268" s="51"/>
      <c r="FX268" s="51"/>
      <c r="FY268" s="51"/>
      <c r="FZ268" s="51"/>
      <c r="GA268" s="51"/>
      <c r="GB268" s="51"/>
      <c r="GC268" s="51"/>
      <c r="GD268" s="51"/>
      <c r="GE268" s="51"/>
      <c r="GF268" s="51"/>
      <c r="GG268" s="51"/>
      <c r="GH268" s="51"/>
      <c r="GI268" s="51"/>
      <c r="GJ268" s="51"/>
      <c r="GK268" s="51"/>
      <c r="GL268" s="51"/>
    </row>
    <row r="269" spans="1:194" ht="10.5" customHeight="1" hidden="1">
      <c r="A269" s="47"/>
      <c r="B269" s="47"/>
      <c r="C269" s="12"/>
      <c r="D269" s="48"/>
      <c r="E269" s="52"/>
      <c r="G269" s="30" t="s">
        <v>180</v>
      </c>
      <c r="H269" s="29" t="s">
        <v>182</v>
      </c>
      <c r="I269" s="29"/>
      <c r="J269" s="29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C269" s="59" t="s">
        <v>5</v>
      </c>
      <c r="BD269" s="326">
        <f>BD229</f>
        <v>0</v>
      </c>
      <c r="BE269" s="326"/>
      <c r="BF269" s="326"/>
      <c r="BG269" s="326"/>
      <c r="BH269" s="326"/>
      <c r="BI269" s="326"/>
      <c r="BJ269" s="326"/>
      <c r="BK269" s="326"/>
      <c r="BL269" s="326"/>
      <c r="BM269" s="326"/>
      <c r="BN269" s="326"/>
      <c r="BO269" s="326"/>
      <c r="BP269" s="326"/>
      <c r="BQ269" s="326"/>
      <c r="BS269" s="51"/>
      <c r="BT269" s="51"/>
      <c r="BU269" s="51"/>
      <c r="BV269" s="51"/>
      <c r="BW269" s="51"/>
      <c r="BX269" s="51"/>
      <c r="BY269" s="51"/>
      <c r="BZ269" s="51"/>
      <c r="CA269" s="51"/>
      <c r="CB269" s="51"/>
      <c r="CC269" s="51"/>
      <c r="CD269" s="51"/>
      <c r="CE269" s="51"/>
      <c r="CF269" s="51"/>
      <c r="CG269" s="51"/>
      <c r="CH269" s="51"/>
      <c r="CI269" s="51"/>
      <c r="CJ269" s="51"/>
      <c r="CK269" s="51"/>
      <c r="CL269" s="51"/>
      <c r="CM269" s="51"/>
      <c r="CN269" s="51"/>
      <c r="CO269" s="51"/>
      <c r="CP269" s="51"/>
      <c r="CQ269" s="51"/>
      <c r="CR269" s="51"/>
      <c r="CS269" s="51"/>
      <c r="CT269" s="51"/>
      <c r="CU269" s="51"/>
      <c r="CV269" s="51"/>
      <c r="CW269" s="51"/>
      <c r="CX269" s="51"/>
      <c r="CY269" s="51"/>
      <c r="CZ269" s="51"/>
      <c r="DA269" s="51"/>
      <c r="DB269" s="51"/>
      <c r="DC269" s="51"/>
      <c r="DD269" s="51"/>
      <c r="DE269" s="51"/>
      <c r="DF269" s="51"/>
      <c r="DG269" s="51"/>
      <c r="DH269" s="51"/>
      <c r="DI269" s="51"/>
      <c r="DJ269" s="51"/>
      <c r="DK269" s="51"/>
      <c r="DL269" s="51"/>
      <c r="DM269" s="51"/>
      <c r="DN269" s="51"/>
      <c r="DO269" s="51"/>
      <c r="DP269" s="51"/>
      <c r="DQ269" s="51"/>
      <c r="DR269" s="51"/>
      <c r="DS269" s="51"/>
      <c r="DT269" s="51"/>
      <c r="DU269" s="51"/>
      <c r="DV269" s="51"/>
      <c r="DW269" s="51"/>
      <c r="DX269" s="51"/>
      <c r="DY269" s="51"/>
      <c r="DZ269" s="51"/>
      <c r="EA269" s="51"/>
      <c r="EB269" s="51"/>
      <c r="EC269" s="51"/>
      <c r="ED269" s="51"/>
      <c r="EE269" s="51"/>
      <c r="EF269" s="51"/>
      <c r="EG269" s="51"/>
      <c r="EH269" s="51"/>
      <c r="EI269" s="51"/>
      <c r="EJ269" s="51"/>
      <c r="EK269" s="51"/>
      <c r="EL269" s="51"/>
      <c r="EM269" s="51"/>
      <c r="EN269" s="51"/>
      <c r="EO269" s="51"/>
      <c r="EP269" s="51"/>
      <c r="EQ269" s="51"/>
      <c r="ER269" s="51"/>
      <c r="ES269" s="51"/>
      <c r="ET269" s="51"/>
      <c r="EU269" s="51"/>
      <c r="EV269" s="51"/>
      <c r="EW269" s="51"/>
      <c r="EX269" s="51"/>
      <c r="EY269" s="51"/>
      <c r="EZ269" s="51"/>
      <c r="FA269" s="51"/>
      <c r="FB269" s="51"/>
      <c r="FC269" s="51"/>
      <c r="FD269" s="51"/>
      <c r="FE269" s="51"/>
      <c r="FF269" s="51"/>
      <c r="FG269" s="51"/>
      <c r="FH269" s="51"/>
      <c r="FI269" s="51"/>
      <c r="FJ269" s="51"/>
      <c r="FK269" s="51"/>
      <c r="FL269" s="51"/>
      <c r="FM269" s="51"/>
      <c r="FN269" s="51"/>
      <c r="FO269" s="51"/>
      <c r="FP269" s="51"/>
      <c r="FQ269" s="51"/>
      <c r="FR269" s="51"/>
      <c r="FS269" s="51"/>
      <c r="FT269" s="51"/>
      <c r="FU269" s="51"/>
      <c r="FV269" s="51"/>
      <c r="FW269" s="51"/>
      <c r="FX269" s="51"/>
      <c r="FY269" s="51"/>
      <c r="FZ269" s="51"/>
      <c r="GA269" s="51"/>
      <c r="GB269" s="51"/>
      <c r="GC269" s="51"/>
      <c r="GD269" s="51"/>
      <c r="GE269" s="51"/>
      <c r="GF269" s="51"/>
      <c r="GG269" s="51"/>
      <c r="GH269" s="51"/>
      <c r="GI269" s="51"/>
      <c r="GJ269" s="51"/>
      <c r="GK269" s="51"/>
      <c r="GL269" s="51"/>
    </row>
    <row r="270" spans="1:194" ht="10.5" customHeight="1" hidden="1">
      <c r="A270" s="47"/>
      <c r="B270" s="47"/>
      <c r="C270" s="12"/>
      <c r="D270" s="48"/>
      <c r="E270" s="52"/>
      <c r="G270" s="29"/>
      <c r="H270" s="29"/>
      <c r="I270" s="29" t="s">
        <v>198</v>
      </c>
      <c r="J270" s="29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C270" s="59" t="s">
        <v>6</v>
      </c>
      <c r="BD270" s="327">
        <f>BD230</f>
        <v>0</v>
      </c>
      <c r="BE270" s="328"/>
      <c r="BF270" s="328"/>
      <c r="BG270" s="328"/>
      <c r="BH270" s="328"/>
      <c r="BI270" s="328"/>
      <c r="BJ270" s="328"/>
      <c r="BK270" s="328"/>
      <c r="BL270" s="328"/>
      <c r="BM270" s="328"/>
      <c r="BN270" s="328"/>
      <c r="BO270" s="328"/>
      <c r="BP270" s="328"/>
      <c r="BQ270" s="328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  <c r="DR270" s="22"/>
      <c r="DS270" s="22"/>
      <c r="DT270" s="22"/>
      <c r="DU270" s="22"/>
      <c r="DV270" s="22"/>
      <c r="DW270" s="22"/>
      <c r="DX270" s="22"/>
      <c r="DY270" s="22"/>
      <c r="DZ270" s="22"/>
      <c r="EA270" s="22"/>
      <c r="EB270" s="22"/>
      <c r="EC270" s="22"/>
      <c r="ED270" s="22"/>
      <c r="EE270" s="22"/>
      <c r="EF270" s="22"/>
      <c r="EG270" s="22"/>
      <c r="EH270" s="22"/>
      <c r="EI270" s="22"/>
      <c r="EJ270" s="22"/>
      <c r="EK270" s="22"/>
      <c r="EL270" s="22"/>
      <c r="EM270" s="22"/>
      <c r="EN270" s="22"/>
      <c r="EO270" s="22"/>
      <c r="EP270" s="22"/>
      <c r="EQ270" s="22"/>
      <c r="ER270" s="22"/>
      <c r="ES270" s="22"/>
      <c r="ET270" s="22"/>
      <c r="EU270" s="22"/>
      <c r="EV270" s="22"/>
      <c r="EW270" s="22"/>
      <c r="EX270" s="22"/>
      <c r="EY270" s="22"/>
      <c r="EZ270" s="22"/>
      <c r="FA270" s="22"/>
      <c r="FB270" s="22"/>
      <c r="FC270" s="22"/>
      <c r="FD270" s="22"/>
      <c r="FE270" s="22"/>
      <c r="FF270" s="22"/>
      <c r="FG270" s="22"/>
      <c r="FH270" s="22"/>
      <c r="FI270" s="22"/>
      <c r="FJ270" s="22"/>
      <c r="FK270" s="22"/>
      <c r="FL270" s="22"/>
      <c r="FM270" s="22"/>
      <c r="FN270" s="22"/>
      <c r="FO270" s="22"/>
      <c r="FP270" s="22"/>
      <c r="FQ270" s="22"/>
      <c r="FR270" s="22"/>
      <c r="FS270" s="22"/>
      <c r="FT270" s="22"/>
      <c r="FU270" s="22"/>
      <c r="FV270" s="22"/>
      <c r="FW270" s="22"/>
      <c r="FX270" s="22"/>
      <c r="FY270" s="22"/>
      <c r="FZ270" s="22"/>
      <c r="GA270" s="22"/>
      <c r="GB270" s="22"/>
      <c r="GC270" s="22"/>
      <c r="GD270" s="22"/>
      <c r="GE270" s="22"/>
      <c r="GF270" s="22"/>
      <c r="GG270" s="22"/>
      <c r="GH270" s="22"/>
      <c r="GI270" s="22"/>
      <c r="GJ270" s="22"/>
      <c r="GK270" s="22"/>
      <c r="GL270" s="22"/>
    </row>
    <row r="271" spans="1:194" ht="10.5" customHeight="1" hidden="1">
      <c r="A271" s="47"/>
      <c r="B271" s="47"/>
      <c r="C271" s="12"/>
      <c r="D271" s="48"/>
      <c r="E271" s="52"/>
      <c r="I271" s="29" t="s">
        <v>199</v>
      </c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C271" s="59" t="s">
        <v>8</v>
      </c>
      <c r="BD271" s="329">
        <f>BD231</f>
        <v>0</v>
      </c>
      <c r="BE271" s="329"/>
      <c r="BF271" s="329"/>
      <c r="BG271" s="329"/>
      <c r="BH271" s="329"/>
      <c r="BI271" s="329"/>
      <c r="BJ271" s="329"/>
      <c r="BK271" s="329"/>
      <c r="BL271" s="329"/>
      <c r="BM271" s="329"/>
      <c r="BN271" s="329"/>
      <c r="BO271" s="329"/>
      <c r="BP271" s="329"/>
      <c r="BQ271" s="329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2"/>
      <c r="EF271" s="22"/>
      <c r="EG271" s="22"/>
      <c r="EH271" s="22"/>
      <c r="EI271" s="22"/>
      <c r="EJ271" s="22"/>
      <c r="EK271" s="22"/>
      <c r="EL271" s="22"/>
      <c r="EM271" s="22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  <c r="EX271" s="22"/>
      <c r="EY271" s="22"/>
      <c r="EZ271" s="22"/>
      <c r="FA271" s="22"/>
      <c r="FB271" s="22"/>
      <c r="FC271" s="22"/>
      <c r="FD271" s="22"/>
      <c r="FE271" s="22"/>
      <c r="FF271" s="22"/>
      <c r="FG271" s="22"/>
      <c r="FH271" s="22"/>
      <c r="FI271" s="22"/>
      <c r="FJ271" s="22"/>
      <c r="FK271" s="22"/>
      <c r="FL271" s="22"/>
      <c r="FM271" s="22"/>
      <c r="FN271" s="22"/>
      <c r="FO271" s="22"/>
      <c r="FP271" s="22"/>
      <c r="FQ271" s="22"/>
      <c r="FR271" s="22"/>
      <c r="FS271" s="22"/>
      <c r="FT271" s="22"/>
      <c r="FU271" s="22"/>
      <c r="FV271" s="22"/>
      <c r="FW271" s="22"/>
      <c r="FX271" s="22"/>
      <c r="FY271" s="22"/>
      <c r="FZ271" s="22"/>
      <c r="GA271" s="22"/>
      <c r="GB271" s="22"/>
      <c r="GC271" s="22"/>
      <c r="GD271" s="22"/>
      <c r="GE271" s="22"/>
      <c r="GF271" s="22"/>
      <c r="GG271" s="22"/>
      <c r="GH271" s="22"/>
      <c r="GI271" s="22"/>
      <c r="GJ271" s="22"/>
      <c r="GK271" s="22"/>
      <c r="GL271" s="22"/>
    </row>
    <row r="272" spans="1:194" ht="3.75" customHeight="1" hidden="1">
      <c r="A272" s="47" t="s">
        <v>192</v>
      </c>
      <c r="B272" s="47" t="s">
        <v>192</v>
      </c>
      <c r="C272" s="48"/>
      <c r="D272" s="48"/>
      <c r="E272" s="52"/>
      <c r="F272" s="3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3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  <c r="EC272" s="22"/>
      <c r="ED272" s="22"/>
      <c r="EE272" s="22"/>
      <c r="EF272" s="22"/>
      <c r="EG272" s="22"/>
      <c r="EH272" s="22"/>
      <c r="EI272" s="22"/>
      <c r="EJ272" s="22"/>
      <c r="EK272" s="22"/>
      <c r="EL272" s="22"/>
      <c r="EM272" s="22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2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</row>
    <row r="273" spans="1:194" ht="3.75" customHeight="1" hidden="1">
      <c r="A273" s="70" t="s">
        <v>193</v>
      </c>
      <c r="B273" s="70" t="s">
        <v>193</v>
      </c>
      <c r="C273" s="48"/>
      <c r="D273" s="48"/>
      <c r="E273" s="52"/>
      <c r="F273" s="3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3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  <c r="DS273" s="22"/>
      <c r="DT273" s="22"/>
      <c r="DU273" s="22"/>
      <c r="DV273" s="22"/>
      <c r="DW273" s="22"/>
      <c r="DX273" s="22"/>
      <c r="DY273" s="22"/>
      <c r="DZ273" s="22"/>
      <c r="EA273" s="22"/>
      <c r="EB273" s="22"/>
      <c r="EC273" s="22"/>
      <c r="ED273" s="22"/>
      <c r="EE273" s="22"/>
      <c r="EF273" s="22"/>
      <c r="EG273" s="22"/>
      <c r="EH273" s="22"/>
      <c r="EI273" s="22"/>
      <c r="EJ273" s="22"/>
      <c r="EK273" s="22"/>
      <c r="EL273" s="22"/>
      <c r="EM273" s="22"/>
      <c r="EN273" s="22"/>
      <c r="EO273" s="22"/>
      <c r="EP273" s="22"/>
      <c r="EQ273" s="22"/>
      <c r="ER273" s="22"/>
      <c r="ES273" s="22"/>
      <c r="ET273" s="22"/>
      <c r="EU273" s="22"/>
      <c r="EV273" s="22"/>
      <c r="EW273" s="22"/>
      <c r="EX273" s="22"/>
      <c r="EY273" s="22"/>
      <c r="EZ273" s="22"/>
      <c r="FA273" s="22"/>
      <c r="FB273" s="22"/>
      <c r="FC273" s="22"/>
      <c r="FD273" s="22"/>
      <c r="FE273" s="22"/>
      <c r="FF273" s="22"/>
      <c r="FG273" s="22"/>
      <c r="FH273" s="22"/>
      <c r="FI273" s="22"/>
      <c r="FJ273" s="22"/>
      <c r="FK273" s="22"/>
      <c r="FL273" s="22"/>
      <c r="FM273" s="22"/>
      <c r="FN273" s="22"/>
      <c r="FO273" s="22"/>
      <c r="FP273" s="22"/>
      <c r="FQ273" s="22"/>
      <c r="FR273" s="22"/>
      <c r="FS273" s="22"/>
      <c r="FT273" s="22"/>
      <c r="FU273" s="22"/>
      <c r="FV273" s="22"/>
      <c r="FW273" s="22"/>
      <c r="FX273" s="22"/>
      <c r="FY273" s="22"/>
      <c r="FZ273" s="22"/>
      <c r="GA273" s="22"/>
      <c r="GB273" s="22"/>
      <c r="GC273" s="22"/>
      <c r="GD273" s="22"/>
      <c r="GE273" s="22"/>
      <c r="GF273" s="22"/>
      <c r="GG273" s="22"/>
      <c r="GH273" s="22"/>
      <c r="GI273" s="22"/>
      <c r="GJ273" s="22"/>
      <c r="GK273" s="22"/>
      <c r="GL273" s="22"/>
    </row>
    <row r="274" spans="1:194" s="51" customFormat="1" ht="10.5" customHeight="1" hidden="1">
      <c r="A274" s="70"/>
      <c r="B274" s="70"/>
      <c r="C274" s="48"/>
      <c r="D274" s="48"/>
      <c r="E274" s="53"/>
      <c r="F274" s="54"/>
      <c r="G274" s="330" t="s">
        <v>28</v>
      </c>
      <c r="H274" s="330"/>
      <c r="I274" s="331" t="s">
        <v>152</v>
      </c>
      <c r="J274" s="331"/>
      <c r="K274" s="331"/>
      <c r="L274" s="331"/>
      <c r="M274" s="331"/>
      <c r="N274" s="331"/>
      <c r="O274" s="331"/>
      <c r="P274" s="331"/>
      <c r="Q274" s="331"/>
      <c r="R274" s="331"/>
      <c r="S274" s="331"/>
      <c r="T274" s="331"/>
      <c r="U274" s="331"/>
      <c r="V274" s="331"/>
      <c r="W274" s="331"/>
      <c r="X274" s="331"/>
      <c r="Y274" s="331"/>
      <c r="Z274" s="331" t="s">
        <v>153</v>
      </c>
      <c r="AA274" s="331"/>
      <c r="AB274" s="331"/>
      <c r="AC274" s="331"/>
      <c r="AD274" s="331"/>
      <c r="AE274" s="331"/>
      <c r="AF274" s="331"/>
      <c r="AG274" s="331"/>
      <c r="AH274" s="331"/>
      <c r="AI274" s="331"/>
      <c r="AJ274" s="256" t="s">
        <v>368</v>
      </c>
      <c r="AK274" s="256"/>
      <c r="AL274" s="256"/>
      <c r="AM274" s="258">
        <f>BO234+1</f>
        <v>9</v>
      </c>
      <c r="AN274" s="258"/>
      <c r="AO274" s="258"/>
      <c r="AP274" s="258"/>
      <c r="AQ274" s="258">
        <f>AM274+1</f>
        <v>10</v>
      </c>
      <c r="AR274" s="258"/>
      <c r="AS274" s="258"/>
      <c r="AT274" s="258"/>
      <c r="AU274" s="258">
        <f>AQ274+1</f>
        <v>11</v>
      </c>
      <c r="AV274" s="258"/>
      <c r="AW274" s="258"/>
      <c r="AX274" s="258"/>
      <c r="AY274" s="258">
        <f>AU274+1</f>
        <v>12</v>
      </c>
      <c r="AZ274" s="258"/>
      <c r="BA274" s="258"/>
      <c r="BB274" s="258"/>
      <c r="BC274" s="258">
        <f>AY274+1</f>
        <v>13</v>
      </c>
      <c r="BD274" s="258"/>
      <c r="BE274" s="258"/>
      <c r="BF274" s="258"/>
      <c r="BG274" s="258">
        <f>BC274+1</f>
        <v>14</v>
      </c>
      <c r="BH274" s="258"/>
      <c r="BI274" s="258"/>
      <c r="BJ274" s="258"/>
      <c r="BK274" s="258">
        <f>BG274+1</f>
        <v>15</v>
      </c>
      <c r="BL274" s="258"/>
      <c r="BM274" s="258"/>
      <c r="BN274" s="258"/>
      <c r="BO274" s="258">
        <f>BK274+1</f>
        <v>16</v>
      </c>
      <c r="BP274" s="258"/>
      <c r="BQ274" s="258"/>
      <c r="BR274" s="11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  <c r="DR274" s="22"/>
      <c r="DS274" s="22"/>
      <c r="DT274" s="22"/>
      <c r="DU274" s="22"/>
      <c r="DV274" s="22"/>
      <c r="DW274" s="22"/>
      <c r="DX274" s="22"/>
      <c r="DY274" s="22"/>
      <c r="DZ274" s="22"/>
      <c r="EA274" s="22"/>
      <c r="EB274" s="22"/>
      <c r="EC274" s="22"/>
      <c r="ED274" s="22"/>
      <c r="EE274" s="22"/>
      <c r="EF274" s="22"/>
      <c r="EG274" s="22"/>
      <c r="EH274" s="22"/>
      <c r="EI274" s="22"/>
      <c r="EJ274" s="22"/>
      <c r="EK274" s="22"/>
      <c r="EL274" s="22"/>
      <c r="EM274" s="22"/>
      <c r="EN274" s="22"/>
      <c r="EO274" s="22"/>
      <c r="EP274" s="22"/>
      <c r="EQ274" s="22"/>
      <c r="ER274" s="22"/>
      <c r="ES274" s="22"/>
      <c r="ET274" s="22"/>
      <c r="EU274" s="22"/>
      <c r="EV274" s="22"/>
      <c r="EW274" s="22"/>
      <c r="EX274" s="22"/>
      <c r="EY274" s="22"/>
      <c r="EZ274" s="22"/>
      <c r="FA274" s="22"/>
      <c r="FB274" s="22"/>
      <c r="FC274" s="22"/>
      <c r="FD274" s="22"/>
      <c r="FE274" s="22"/>
      <c r="FF274" s="22"/>
      <c r="FG274" s="22"/>
      <c r="FH274" s="22"/>
      <c r="FI274" s="22"/>
      <c r="FJ274" s="22"/>
      <c r="FK274" s="22"/>
      <c r="FL274" s="22"/>
      <c r="FM274" s="22"/>
      <c r="FN274" s="22"/>
      <c r="FO274" s="22"/>
      <c r="FP274" s="22"/>
      <c r="FQ274" s="22"/>
      <c r="FR274" s="22"/>
      <c r="FS274" s="22"/>
      <c r="FT274" s="22"/>
      <c r="FU274" s="22"/>
      <c r="FV274" s="22"/>
      <c r="FW274" s="22"/>
      <c r="FX274" s="22"/>
      <c r="FY274" s="22"/>
      <c r="FZ274" s="22"/>
      <c r="GA274" s="22"/>
      <c r="GB274" s="22"/>
      <c r="GC274" s="22"/>
      <c r="GD274" s="22"/>
      <c r="GE274" s="22"/>
      <c r="GF274" s="22"/>
      <c r="GG274" s="22"/>
      <c r="GH274" s="22"/>
      <c r="GI274" s="22"/>
      <c r="GJ274" s="22"/>
      <c r="GK274" s="22"/>
      <c r="GL274" s="22"/>
    </row>
    <row r="275" spans="1:194" s="51" customFormat="1" ht="10.5" customHeight="1" hidden="1">
      <c r="A275" s="70"/>
      <c r="B275" s="70"/>
      <c r="C275" s="48"/>
      <c r="D275" s="48"/>
      <c r="E275" s="53"/>
      <c r="F275" s="55"/>
      <c r="G275" s="244"/>
      <c r="H275" s="244"/>
      <c r="I275" s="237"/>
      <c r="J275" s="237"/>
      <c r="K275" s="237"/>
      <c r="L275" s="237"/>
      <c r="M275" s="237"/>
      <c r="N275" s="237"/>
      <c r="O275" s="237"/>
      <c r="P275" s="237"/>
      <c r="Q275" s="237"/>
      <c r="R275" s="237"/>
      <c r="S275" s="237"/>
      <c r="T275" s="237"/>
      <c r="U275" s="237"/>
      <c r="V275" s="237"/>
      <c r="W275" s="237"/>
      <c r="X275" s="237"/>
      <c r="Y275" s="237"/>
      <c r="Z275" s="237"/>
      <c r="AA275" s="237"/>
      <c r="AB275" s="237"/>
      <c r="AC275" s="237"/>
      <c r="AD275" s="237"/>
      <c r="AE275" s="237"/>
      <c r="AF275" s="237"/>
      <c r="AG275" s="237"/>
      <c r="AH275" s="237"/>
      <c r="AI275" s="237"/>
      <c r="AJ275" s="257"/>
      <c r="AK275" s="257"/>
      <c r="AL275" s="257"/>
      <c r="AM275" s="171" t="s">
        <v>154</v>
      </c>
      <c r="AN275" s="171"/>
      <c r="AO275" s="171" t="s">
        <v>155</v>
      </c>
      <c r="AP275" s="171"/>
      <c r="AQ275" s="171" t="str">
        <f>AM275</f>
        <v> Sp*</v>
      </c>
      <c r="AR275" s="171"/>
      <c r="AS275" s="171" t="str">
        <f>AO275</f>
        <v>Ac*</v>
      </c>
      <c r="AT275" s="171"/>
      <c r="AU275" s="171" t="str">
        <f>AQ275</f>
        <v> Sp*</v>
      </c>
      <c r="AV275" s="171"/>
      <c r="AW275" s="171" t="str">
        <f>AS275</f>
        <v>Ac*</v>
      </c>
      <c r="AX275" s="171"/>
      <c r="AY275" s="171" t="str">
        <f>AU275</f>
        <v> Sp*</v>
      </c>
      <c r="AZ275" s="171"/>
      <c r="BA275" s="171" t="str">
        <f>AW275</f>
        <v>Ac*</v>
      </c>
      <c r="BB275" s="171"/>
      <c r="BC275" s="171" t="str">
        <f>AY275</f>
        <v> Sp*</v>
      </c>
      <c r="BD275" s="171"/>
      <c r="BE275" s="171" t="str">
        <f>BA275</f>
        <v>Ac*</v>
      </c>
      <c r="BF275" s="171"/>
      <c r="BG275" s="171" t="str">
        <f>BC275</f>
        <v> Sp*</v>
      </c>
      <c r="BH275" s="171"/>
      <c r="BI275" s="171" t="str">
        <f>BE275</f>
        <v>Ac*</v>
      </c>
      <c r="BJ275" s="171"/>
      <c r="BK275" s="171" t="str">
        <f>BG275</f>
        <v> Sp*</v>
      </c>
      <c r="BL275" s="171"/>
      <c r="BM275" s="171" t="str">
        <f>BI275</f>
        <v>Ac*</v>
      </c>
      <c r="BN275" s="171"/>
      <c r="BO275" s="171" t="str">
        <f>BK275</f>
        <v> Sp*</v>
      </c>
      <c r="BP275" s="171"/>
      <c r="BQ275" s="90" t="str">
        <f>BM275</f>
        <v>Ac*</v>
      </c>
      <c r="BR275" s="11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2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2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</row>
    <row r="276" spans="1:194" s="51" customFormat="1" ht="10.5" customHeight="1" hidden="1">
      <c r="A276" s="70"/>
      <c r="B276" s="70"/>
      <c r="C276" s="48"/>
      <c r="D276" s="48"/>
      <c r="E276" s="53"/>
      <c r="G276" s="244"/>
      <c r="H276" s="244"/>
      <c r="I276" s="237"/>
      <c r="J276" s="237"/>
      <c r="K276" s="237"/>
      <c r="L276" s="237"/>
      <c r="M276" s="237"/>
      <c r="N276" s="237"/>
      <c r="O276" s="237"/>
      <c r="P276" s="237"/>
      <c r="Q276" s="237"/>
      <c r="R276" s="237"/>
      <c r="S276" s="237"/>
      <c r="T276" s="237"/>
      <c r="U276" s="237"/>
      <c r="V276" s="237"/>
      <c r="W276" s="237"/>
      <c r="X276" s="237"/>
      <c r="Y276" s="237"/>
      <c r="Z276" s="249" t="s">
        <v>15</v>
      </c>
      <c r="AA276" s="249"/>
      <c r="AB276" s="249"/>
      <c r="AC276" s="249"/>
      <c r="AD276" s="249"/>
      <c r="AE276" s="249"/>
      <c r="AF276" s="249"/>
      <c r="AG276" s="233" t="s">
        <v>2</v>
      </c>
      <c r="AH276" s="233"/>
      <c r="AI276" s="233"/>
      <c r="AJ276" s="233" t="s">
        <v>2</v>
      </c>
      <c r="AK276" s="233"/>
      <c r="AL276" s="233"/>
      <c r="AM276" s="233" t="s">
        <v>2</v>
      </c>
      <c r="AN276" s="233"/>
      <c r="AO276" s="233" t="s">
        <v>2</v>
      </c>
      <c r="AP276" s="233"/>
      <c r="AQ276" s="170" t="str">
        <f>AM276</f>
        <v> </v>
      </c>
      <c r="AR276" s="171"/>
      <c r="AS276" s="170" t="str">
        <f>AO276</f>
        <v> </v>
      </c>
      <c r="AT276" s="171"/>
      <c r="AU276" s="170" t="str">
        <f>AQ276</f>
        <v> </v>
      </c>
      <c r="AV276" s="171"/>
      <c r="AW276" s="170" t="str">
        <f>AS276</f>
        <v> </v>
      </c>
      <c r="AX276" s="171"/>
      <c r="AY276" s="170" t="str">
        <f>AU276</f>
        <v> </v>
      </c>
      <c r="AZ276" s="171"/>
      <c r="BA276" s="170" t="str">
        <f>AW276</f>
        <v> </v>
      </c>
      <c r="BB276" s="171"/>
      <c r="BC276" s="170" t="str">
        <f>AY276</f>
        <v> </v>
      </c>
      <c r="BD276" s="171"/>
      <c r="BE276" s="170" t="str">
        <f>BA276</f>
        <v> </v>
      </c>
      <c r="BF276" s="171"/>
      <c r="BG276" s="170" t="str">
        <f>BC276</f>
        <v> </v>
      </c>
      <c r="BH276" s="171"/>
      <c r="BI276" s="170" t="str">
        <f>BE276</f>
        <v> </v>
      </c>
      <c r="BJ276" s="171"/>
      <c r="BK276" s="170" t="str">
        <f>BG276</f>
        <v> </v>
      </c>
      <c r="BL276" s="171"/>
      <c r="BM276" s="170" t="str">
        <f>BI276</f>
        <v> </v>
      </c>
      <c r="BN276" s="171"/>
      <c r="BO276" s="170" t="str">
        <f>BK276</f>
        <v> </v>
      </c>
      <c r="BP276" s="171"/>
      <c r="BQ276" s="89" t="str">
        <f>BM276</f>
        <v> </v>
      </c>
      <c r="BR276" s="56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  <c r="EC276" s="22"/>
      <c r="ED276" s="22"/>
      <c r="EE276" s="22"/>
      <c r="EF276" s="22"/>
      <c r="EG276" s="22"/>
      <c r="EH276" s="22"/>
      <c r="EI276" s="22"/>
      <c r="EJ276" s="22"/>
      <c r="EK276" s="22"/>
      <c r="EL276" s="22"/>
      <c r="EM276" s="22"/>
      <c r="EN276" s="22"/>
      <c r="EO276" s="22"/>
      <c r="EP276" s="22"/>
      <c r="EQ276" s="22"/>
      <c r="ER276" s="22"/>
      <c r="ES276" s="22"/>
      <c r="ET276" s="22"/>
      <c r="EU276" s="22"/>
      <c r="EV276" s="22"/>
      <c r="EW276" s="22"/>
      <c r="EX276" s="22"/>
      <c r="EY276" s="22"/>
      <c r="EZ276" s="22"/>
      <c r="FA276" s="22"/>
      <c r="FB276" s="22"/>
      <c r="FC276" s="22"/>
      <c r="FD276" s="22"/>
      <c r="FE276" s="22"/>
      <c r="FF276" s="22"/>
      <c r="FG276" s="22"/>
      <c r="FH276" s="22"/>
      <c r="FI276" s="22"/>
      <c r="FJ276" s="22"/>
      <c r="FK276" s="22"/>
      <c r="FL276" s="22"/>
      <c r="FM276" s="22"/>
      <c r="FN276" s="22"/>
      <c r="FO276" s="22"/>
      <c r="FP276" s="22"/>
      <c r="FQ276" s="22"/>
      <c r="FR276" s="22"/>
      <c r="FS276" s="22"/>
      <c r="FT276" s="22"/>
      <c r="FU276" s="22"/>
      <c r="FV276" s="22"/>
      <c r="FW276" s="22"/>
      <c r="FX276" s="22"/>
      <c r="FY276" s="22"/>
      <c r="FZ276" s="22"/>
      <c r="GA276" s="22"/>
      <c r="GB276" s="22"/>
      <c r="GC276" s="22"/>
      <c r="GD276" s="22"/>
      <c r="GE276" s="22"/>
      <c r="GF276" s="22"/>
      <c r="GG276" s="22"/>
      <c r="GH276" s="22"/>
      <c r="GI276" s="22"/>
      <c r="GJ276" s="22"/>
      <c r="GK276" s="22"/>
      <c r="GL276" s="22"/>
    </row>
    <row r="277" spans="1:69" s="22" customFormat="1" ht="10.5" customHeight="1" hidden="1">
      <c r="A277" s="50"/>
      <c r="B277" s="71" t="s">
        <v>366</v>
      </c>
      <c r="C277" s="266"/>
      <c r="D277" s="266"/>
      <c r="E277" s="49"/>
      <c r="G277" s="130" t="s">
        <v>339</v>
      </c>
      <c r="H277" s="130"/>
      <c r="I277" s="128" t="s">
        <v>156</v>
      </c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  <c r="U277" s="129"/>
      <c r="V277" s="129"/>
      <c r="W277" s="129"/>
      <c r="X277" s="129"/>
      <c r="Y277" s="129"/>
      <c r="Z277" s="191">
        <f>$AK$12</f>
        <v>8000</v>
      </c>
      <c r="AA277" s="191"/>
      <c r="AB277" s="191"/>
      <c r="AC277" s="191"/>
      <c r="AD277" s="191"/>
      <c r="AE277" s="191"/>
      <c r="AF277" s="191"/>
      <c r="AG277" s="234">
        <f>$AR$12</f>
        <v>5.2133</v>
      </c>
      <c r="AH277" s="234"/>
      <c r="AI277" s="234"/>
      <c r="AJ277" s="234">
        <f>BQ237</f>
        <v>0</v>
      </c>
      <c r="AK277" s="234"/>
      <c r="AL277" s="234"/>
      <c r="AM277" s="282"/>
      <c r="AN277" s="283"/>
      <c r="AO277" s="234">
        <f aca="true" t="shared" si="14" ref="AO277:AO296">BQ237+AM277</f>
        <v>0</v>
      </c>
      <c r="AP277" s="234"/>
      <c r="AQ277" s="282"/>
      <c r="AR277" s="283"/>
      <c r="AS277" s="234">
        <f>IF(SUM(AQ$197:AR$216)&gt;0,AO277+AQ277,0)</f>
        <v>0</v>
      </c>
      <c r="AT277" s="234"/>
      <c r="AU277" s="282"/>
      <c r="AV277" s="283"/>
      <c r="AW277" s="234">
        <f>IF(SUM(AU$197:AV$216)&gt;0,AS277+AU277,0)</f>
        <v>0</v>
      </c>
      <c r="AX277" s="234"/>
      <c r="AY277" s="282"/>
      <c r="AZ277" s="283"/>
      <c r="BA277" s="234">
        <f>IF(SUM(AY$197:AZ$216)&gt;0,AW277+AY277,0)</f>
        <v>0</v>
      </c>
      <c r="BB277" s="234"/>
      <c r="BC277" s="282"/>
      <c r="BD277" s="283"/>
      <c r="BE277" s="234">
        <f>IF(SUM(BC$197:BD$216)&gt;0,BA277+BC277,0)</f>
        <v>0</v>
      </c>
      <c r="BF277" s="234"/>
      <c r="BG277" s="282"/>
      <c r="BH277" s="283"/>
      <c r="BI277" s="234">
        <f>IF(SUM(BG$197:BH$216)&gt;0,BE277+BG277,0)</f>
        <v>0</v>
      </c>
      <c r="BJ277" s="234"/>
      <c r="BK277" s="282"/>
      <c r="BL277" s="283"/>
      <c r="BM277" s="234">
        <f>IF(SUM(BK$197:BL$216)&gt;0,BI277+BK277,0)</f>
        <v>0</v>
      </c>
      <c r="BN277" s="234"/>
      <c r="BO277" s="282"/>
      <c r="BP277" s="283"/>
      <c r="BQ277" s="88">
        <f>IF(SUM(BO$197:BP$216)&gt;0,BM277+BO277,0)</f>
        <v>0</v>
      </c>
    </row>
    <row r="278" spans="1:69" s="22" customFormat="1" ht="10.5" customHeight="1" hidden="1">
      <c r="A278" s="49"/>
      <c r="B278" s="71"/>
      <c r="C278" s="266"/>
      <c r="D278" s="266"/>
      <c r="E278" s="49"/>
      <c r="G278" s="130" t="s">
        <v>343</v>
      </c>
      <c r="H278" s="130"/>
      <c r="I278" s="128" t="s">
        <v>157</v>
      </c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  <c r="U278" s="129"/>
      <c r="V278" s="129"/>
      <c r="W278" s="129"/>
      <c r="X278" s="129"/>
      <c r="Y278" s="129"/>
      <c r="Z278" s="191">
        <f>$AK$14</f>
        <v>12928</v>
      </c>
      <c r="AA278" s="191"/>
      <c r="AB278" s="191"/>
      <c r="AC278" s="191"/>
      <c r="AD278" s="191"/>
      <c r="AE278" s="191"/>
      <c r="AF278" s="191"/>
      <c r="AG278" s="234">
        <f>$AR$14</f>
        <v>8.4247</v>
      </c>
      <c r="AH278" s="234"/>
      <c r="AI278" s="234"/>
      <c r="AJ278" s="234">
        <f aca="true" t="shared" si="15" ref="AJ278:AJ296">BQ238</f>
        <v>0</v>
      </c>
      <c r="AK278" s="234"/>
      <c r="AL278" s="234"/>
      <c r="AM278" s="282"/>
      <c r="AN278" s="283"/>
      <c r="AO278" s="234">
        <f t="shared" si="14"/>
        <v>0</v>
      </c>
      <c r="AP278" s="234"/>
      <c r="AQ278" s="282"/>
      <c r="AR278" s="283"/>
      <c r="AS278" s="234">
        <f aca="true" t="shared" si="16" ref="AS278:AS296">IF(SUM(AQ$197:AR$216)&gt;0,AO278+AQ278,0)</f>
        <v>0</v>
      </c>
      <c r="AT278" s="234"/>
      <c r="AU278" s="282"/>
      <c r="AV278" s="283"/>
      <c r="AW278" s="234">
        <f aca="true" t="shared" si="17" ref="AW278:AW296">IF(SUM(AU$197:AV$216)&gt;0,AS278+AU278,0)</f>
        <v>0</v>
      </c>
      <c r="AX278" s="234"/>
      <c r="AY278" s="282"/>
      <c r="AZ278" s="283"/>
      <c r="BA278" s="234">
        <f aca="true" t="shared" si="18" ref="BA278:BA296">IF(SUM(AY$197:AZ$216)&gt;0,AW278+AY278,0)</f>
        <v>0</v>
      </c>
      <c r="BB278" s="234"/>
      <c r="BC278" s="282"/>
      <c r="BD278" s="283"/>
      <c r="BE278" s="234">
        <f aca="true" t="shared" si="19" ref="BE278:BE296">IF(SUM(BC$197:BD$216)&gt;0,BA278+BC278,0)</f>
        <v>0</v>
      </c>
      <c r="BF278" s="234"/>
      <c r="BG278" s="282"/>
      <c r="BH278" s="283"/>
      <c r="BI278" s="234">
        <f aca="true" t="shared" si="20" ref="BI278:BI296">IF(SUM(BG$197:BH$216)&gt;0,BE278+BG278,0)</f>
        <v>0</v>
      </c>
      <c r="BJ278" s="234"/>
      <c r="BK278" s="282"/>
      <c r="BL278" s="283"/>
      <c r="BM278" s="234">
        <f aca="true" t="shared" si="21" ref="BM278:BM296">IF(SUM(BK$197:BL$216)&gt;0,BI278+BK278,0)</f>
        <v>0</v>
      </c>
      <c r="BN278" s="234"/>
      <c r="BO278" s="282"/>
      <c r="BP278" s="283"/>
      <c r="BQ278" s="88">
        <f aca="true" t="shared" si="22" ref="BQ278:BQ296">IF(SUM(BO$197:BP$216)&gt;0,BM278+BO278,0)</f>
        <v>0</v>
      </c>
    </row>
    <row r="279" spans="1:69" s="22" customFormat="1" ht="10.5" customHeight="1" hidden="1">
      <c r="A279" s="49"/>
      <c r="B279" s="71"/>
      <c r="C279" s="266"/>
      <c r="D279" s="266"/>
      <c r="E279" s="49"/>
      <c r="G279" s="130" t="s">
        <v>344</v>
      </c>
      <c r="H279" s="130"/>
      <c r="I279" s="128" t="s">
        <v>158</v>
      </c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  <c r="U279" s="129"/>
      <c r="V279" s="129"/>
      <c r="W279" s="129"/>
      <c r="X279" s="129"/>
      <c r="Y279" s="129"/>
      <c r="Z279" s="191">
        <f>$AK$24</f>
        <v>30805.379999999997</v>
      </c>
      <c r="AA279" s="191"/>
      <c r="AB279" s="191"/>
      <c r="AC279" s="191"/>
      <c r="AD279" s="191"/>
      <c r="AE279" s="191"/>
      <c r="AF279" s="191"/>
      <c r="AG279" s="234">
        <f>$AR$24</f>
        <v>9</v>
      </c>
      <c r="AH279" s="234"/>
      <c r="AI279" s="234"/>
      <c r="AJ279" s="234">
        <f t="shared" si="15"/>
        <v>0</v>
      </c>
      <c r="AK279" s="234"/>
      <c r="AL279" s="234"/>
      <c r="AM279" s="282"/>
      <c r="AN279" s="283"/>
      <c r="AO279" s="234">
        <f t="shared" si="14"/>
        <v>0</v>
      </c>
      <c r="AP279" s="234"/>
      <c r="AQ279" s="282"/>
      <c r="AR279" s="283"/>
      <c r="AS279" s="234">
        <f t="shared" si="16"/>
        <v>0</v>
      </c>
      <c r="AT279" s="234"/>
      <c r="AU279" s="282"/>
      <c r="AV279" s="283"/>
      <c r="AW279" s="234">
        <f t="shared" si="17"/>
        <v>0</v>
      </c>
      <c r="AX279" s="234"/>
      <c r="AY279" s="282"/>
      <c r="AZ279" s="283"/>
      <c r="BA279" s="234">
        <f t="shared" si="18"/>
        <v>0</v>
      </c>
      <c r="BB279" s="234"/>
      <c r="BC279" s="282"/>
      <c r="BD279" s="283"/>
      <c r="BE279" s="234">
        <f t="shared" si="19"/>
        <v>0</v>
      </c>
      <c r="BF279" s="234"/>
      <c r="BG279" s="282"/>
      <c r="BH279" s="283"/>
      <c r="BI279" s="234">
        <f t="shared" si="20"/>
        <v>0</v>
      </c>
      <c r="BJ279" s="234"/>
      <c r="BK279" s="282"/>
      <c r="BL279" s="283"/>
      <c r="BM279" s="234">
        <f t="shared" si="21"/>
        <v>0</v>
      </c>
      <c r="BN279" s="234"/>
      <c r="BO279" s="282"/>
      <c r="BP279" s="283"/>
      <c r="BQ279" s="88">
        <f t="shared" si="22"/>
        <v>0</v>
      </c>
    </row>
    <row r="280" spans="1:69" s="22" customFormat="1" ht="10.5" customHeight="1" hidden="1">
      <c r="A280" s="49"/>
      <c r="B280" s="71"/>
      <c r="C280" s="266"/>
      <c r="D280" s="266"/>
      <c r="E280" s="49"/>
      <c r="G280" s="130" t="s">
        <v>345</v>
      </c>
      <c r="H280" s="130"/>
      <c r="I280" s="128" t="s">
        <v>159</v>
      </c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129"/>
      <c r="V280" s="129"/>
      <c r="W280" s="129"/>
      <c r="X280" s="129"/>
      <c r="Y280" s="129"/>
      <c r="Z280" s="191">
        <f>$AK$31</f>
        <v>15406.159999999998</v>
      </c>
      <c r="AA280" s="191"/>
      <c r="AB280" s="191"/>
      <c r="AC280" s="191"/>
      <c r="AD280" s="191"/>
      <c r="AE280" s="191"/>
      <c r="AF280" s="191"/>
      <c r="AG280" s="234">
        <f>$AR$31</f>
        <v>10.0396</v>
      </c>
      <c r="AH280" s="234"/>
      <c r="AI280" s="234"/>
      <c r="AJ280" s="234">
        <f t="shared" si="15"/>
        <v>0</v>
      </c>
      <c r="AK280" s="234"/>
      <c r="AL280" s="234"/>
      <c r="AM280" s="282"/>
      <c r="AN280" s="283"/>
      <c r="AO280" s="234">
        <f t="shared" si="14"/>
        <v>0</v>
      </c>
      <c r="AP280" s="234"/>
      <c r="AQ280" s="282"/>
      <c r="AR280" s="283"/>
      <c r="AS280" s="234">
        <f t="shared" si="16"/>
        <v>0</v>
      </c>
      <c r="AT280" s="234"/>
      <c r="AU280" s="282"/>
      <c r="AV280" s="283"/>
      <c r="AW280" s="234">
        <f t="shared" si="17"/>
        <v>0</v>
      </c>
      <c r="AX280" s="234"/>
      <c r="AY280" s="282"/>
      <c r="AZ280" s="283"/>
      <c r="BA280" s="234">
        <f t="shared" si="18"/>
        <v>0</v>
      </c>
      <c r="BB280" s="234"/>
      <c r="BC280" s="282"/>
      <c r="BD280" s="283"/>
      <c r="BE280" s="234">
        <f t="shared" si="19"/>
        <v>0</v>
      </c>
      <c r="BF280" s="234"/>
      <c r="BG280" s="282"/>
      <c r="BH280" s="283"/>
      <c r="BI280" s="234">
        <f t="shared" si="20"/>
        <v>0</v>
      </c>
      <c r="BJ280" s="234"/>
      <c r="BK280" s="282"/>
      <c r="BL280" s="283"/>
      <c r="BM280" s="234">
        <f t="shared" si="21"/>
        <v>0</v>
      </c>
      <c r="BN280" s="234"/>
      <c r="BO280" s="282"/>
      <c r="BP280" s="283"/>
      <c r="BQ280" s="88">
        <f t="shared" si="22"/>
        <v>0</v>
      </c>
    </row>
    <row r="281" spans="1:69" s="22" customFormat="1" ht="10.5" customHeight="1" hidden="1">
      <c r="A281" s="49"/>
      <c r="B281" s="71"/>
      <c r="C281" s="266"/>
      <c r="D281" s="266"/>
      <c r="E281" s="49"/>
      <c r="G281" s="130" t="s">
        <v>346</v>
      </c>
      <c r="H281" s="130"/>
      <c r="I281" s="128" t="s">
        <v>160</v>
      </c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  <c r="U281" s="129"/>
      <c r="V281" s="129"/>
      <c r="W281" s="129"/>
      <c r="X281" s="129"/>
      <c r="Y281" s="129"/>
      <c r="Z281" s="191">
        <f>$AK$40</f>
        <v>1700</v>
      </c>
      <c r="AA281" s="191"/>
      <c r="AB281" s="191"/>
      <c r="AC281" s="191"/>
      <c r="AD281" s="191"/>
      <c r="AE281" s="191"/>
      <c r="AF281" s="191"/>
      <c r="AG281" s="234">
        <f>$AR$40</f>
        <v>1.1078</v>
      </c>
      <c r="AH281" s="234"/>
      <c r="AI281" s="234"/>
      <c r="AJ281" s="234">
        <f t="shared" si="15"/>
        <v>0</v>
      </c>
      <c r="AK281" s="234"/>
      <c r="AL281" s="234"/>
      <c r="AM281" s="282"/>
      <c r="AN281" s="283"/>
      <c r="AO281" s="234">
        <f t="shared" si="14"/>
        <v>0</v>
      </c>
      <c r="AP281" s="234"/>
      <c r="AQ281" s="282"/>
      <c r="AR281" s="283"/>
      <c r="AS281" s="234">
        <f t="shared" si="16"/>
        <v>0</v>
      </c>
      <c r="AT281" s="234"/>
      <c r="AU281" s="282"/>
      <c r="AV281" s="283"/>
      <c r="AW281" s="234">
        <f t="shared" si="17"/>
        <v>0</v>
      </c>
      <c r="AX281" s="234"/>
      <c r="AY281" s="282"/>
      <c r="AZ281" s="283"/>
      <c r="BA281" s="234">
        <f t="shared" si="18"/>
        <v>0</v>
      </c>
      <c r="BB281" s="234"/>
      <c r="BC281" s="282"/>
      <c r="BD281" s="283"/>
      <c r="BE281" s="234">
        <f t="shared" si="19"/>
        <v>0</v>
      </c>
      <c r="BF281" s="234"/>
      <c r="BG281" s="282"/>
      <c r="BH281" s="283"/>
      <c r="BI281" s="234">
        <f t="shared" si="20"/>
        <v>0</v>
      </c>
      <c r="BJ281" s="234"/>
      <c r="BK281" s="282"/>
      <c r="BL281" s="283"/>
      <c r="BM281" s="234">
        <f t="shared" si="21"/>
        <v>0</v>
      </c>
      <c r="BN281" s="234"/>
      <c r="BO281" s="282"/>
      <c r="BP281" s="283"/>
      <c r="BQ281" s="88">
        <f t="shared" si="22"/>
        <v>0</v>
      </c>
    </row>
    <row r="282" spans="1:69" s="22" customFormat="1" ht="10.5" customHeight="1" hidden="1">
      <c r="A282" s="49"/>
      <c r="B282" s="71"/>
      <c r="C282" s="266"/>
      <c r="D282" s="266"/>
      <c r="E282" s="49"/>
      <c r="G282" s="130" t="s">
        <v>347</v>
      </c>
      <c r="H282" s="130"/>
      <c r="I282" s="128" t="s">
        <v>161</v>
      </c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  <c r="U282" s="129"/>
      <c r="V282" s="129"/>
      <c r="W282" s="129"/>
      <c r="X282" s="129"/>
      <c r="Y282" s="129"/>
      <c r="Z282" s="191">
        <f>$AK$50</f>
        <v>3601.7999999999997</v>
      </c>
      <c r="AA282" s="191"/>
      <c r="AB282" s="191"/>
      <c r="AC282" s="191"/>
      <c r="AD282" s="191"/>
      <c r="AE282" s="191"/>
      <c r="AF282" s="191"/>
      <c r="AG282" s="234">
        <f>$AR$50</f>
        <v>2.3472</v>
      </c>
      <c r="AH282" s="234"/>
      <c r="AI282" s="234"/>
      <c r="AJ282" s="234">
        <f t="shared" si="15"/>
        <v>0</v>
      </c>
      <c r="AK282" s="234"/>
      <c r="AL282" s="234"/>
      <c r="AM282" s="282"/>
      <c r="AN282" s="283"/>
      <c r="AO282" s="234">
        <f t="shared" si="14"/>
        <v>0</v>
      </c>
      <c r="AP282" s="234"/>
      <c r="AQ282" s="282"/>
      <c r="AR282" s="283"/>
      <c r="AS282" s="234">
        <f t="shared" si="16"/>
        <v>0</v>
      </c>
      <c r="AT282" s="234"/>
      <c r="AU282" s="282"/>
      <c r="AV282" s="283"/>
      <c r="AW282" s="234">
        <f t="shared" si="17"/>
        <v>0</v>
      </c>
      <c r="AX282" s="234"/>
      <c r="AY282" s="282"/>
      <c r="AZ282" s="283"/>
      <c r="BA282" s="234">
        <f t="shared" si="18"/>
        <v>0</v>
      </c>
      <c r="BB282" s="234"/>
      <c r="BC282" s="282"/>
      <c r="BD282" s="283"/>
      <c r="BE282" s="234">
        <f t="shared" si="19"/>
        <v>0</v>
      </c>
      <c r="BF282" s="234"/>
      <c r="BG282" s="282"/>
      <c r="BH282" s="283"/>
      <c r="BI282" s="234">
        <f t="shared" si="20"/>
        <v>0</v>
      </c>
      <c r="BJ282" s="234"/>
      <c r="BK282" s="282"/>
      <c r="BL282" s="283"/>
      <c r="BM282" s="234">
        <f t="shared" si="21"/>
        <v>0</v>
      </c>
      <c r="BN282" s="234"/>
      <c r="BO282" s="282"/>
      <c r="BP282" s="283"/>
      <c r="BQ282" s="88">
        <f t="shared" si="22"/>
        <v>0</v>
      </c>
    </row>
    <row r="283" spans="1:69" s="22" customFormat="1" ht="10.5" customHeight="1" hidden="1">
      <c r="A283" s="49"/>
      <c r="B283" s="71"/>
      <c r="C283" s="266"/>
      <c r="D283" s="266"/>
      <c r="E283" s="49"/>
      <c r="G283" s="130" t="s">
        <v>348</v>
      </c>
      <c r="H283" s="130"/>
      <c r="I283" s="128" t="s">
        <v>162</v>
      </c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  <c r="U283" s="129"/>
      <c r="V283" s="129"/>
      <c r="W283" s="129"/>
      <c r="X283" s="129"/>
      <c r="Y283" s="129"/>
      <c r="Z283" s="191">
        <f>$AK$59</f>
        <v>8430.960000000001</v>
      </c>
      <c r="AA283" s="191"/>
      <c r="AB283" s="191"/>
      <c r="AC283" s="191"/>
      <c r="AD283" s="191"/>
      <c r="AE283" s="191"/>
      <c r="AF283" s="191"/>
      <c r="AG283" s="234">
        <f>$AR$59</f>
        <v>5.4940999999999995</v>
      </c>
      <c r="AH283" s="234"/>
      <c r="AI283" s="234"/>
      <c r="AJ283" s="234">
        <f t="shared" si="15"/>
        <v>0</v>
      </c>
      <c r="AK283" s="234"/>
      <c r="AL283" s="234"/>
      <c r="AM283" s="282"/>
      <c r="AN283" s="283"/>
      <c r="AO283" s="234">
        <f t="shared" si="14"/>
        <v>0</v>
      </c>
      <c r="AP283" s="234"/>
      <c r="AQ283" s="282"/>
      <c r="AR283" s="283"/>
      <c r="AS283" s="234">
        <f t="shared" si="16"/>
        <v>0</v>
      </c>
      <c r="AT283" s="234"/>
      <c r="AU283" s="282"/>
      <c r="AV283" s="283"/>
      <c r="AW283" s="234">
        <f t="shared" si="17"/>
        <v>0</v>
      </c>
      <c r="AX283" s="234"/>
      <c r="AY283" s="282"/>
      <c r="AZ283" s="283"/>
      <c r="BA283" s="234">
        <f t="shared" si="18"/>
        <v>0</v>
      </c>
      <c r="BB283" s="234"/>
      <c r="BC283" s="282"/>
      <c r="BD283" s="283"/>
      <c r="BE283" s="234">
        <f t="shared" si="19"/>
        <v>0</v>
      </c>
      <c r="BF283" s="234"/>
      <c r="BG283" s="282"/>
      <c r="BH283" s="283"/>
      <c r="BI283" s="234">
        <f t="shared" si="20"/>
        <v>0</v>
      </c>
      <c r="BJ283" s="234"/>
      <c r="BK283" s="282"/>
      <c r="BL283" s="283"/>
      <c r="BM283" s="234">
        <f t="shared" si="21"/>
        <v>0</v>
      </c>
      <c r="BN283" s="234"/>
      <c r="BO283" s="282"/>
      <c r="BP283" s="283"/>
      <c r="BQ283" s="88">
        <f t="shared" si="22"/>
        <v>0</v>
      </c>
    </row>
    <row r="284" spans="1:69" s="22" customFormat="1" ht="10.5" customHeight="1" hidden="1">
      <c r="A284" s="49"/>
      <c r="B284" s="71"/>
      <c r="C284" s="266"/>
      <c r="D284" s="266"/>
      <c r="E284" s="49"/>
      <c r="G284" s="130" t="s">
        <v>349</v>
      </c>
      <c r="H284" s="130"/>
      <c r="I284" s="128" t="s">
        <v>163</v>
      </c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  <c r="U284" s="129"/>
      <c r="V284" s="129"/>
      <c r="W284" s="129"/>
      <c r="X284" s="129"/>
      <c r="Y284" s="129"/>
      <c r="Z284" s="191">
        <f>$AK$66</f>
        <v>2016</v>
      </c>
      <c r="AA284" s="191"/>
      <c r="AB284" s="191"/>
      <c r="AC284" s="191"/>
      <c r="AD284" s="191"/>
      <c r="AE284" s="191"/>
      <c r="AF284" s="191"/>
      <c r="AG284" s="234">
        <f>$AR$66</f>
        <v>1.3138</v>
      </c>
      <c r="AH284" s="234"/>
      <c r="AI284" s="234"/>
      <c r="AJ284" s="234">
        <f t="shared" si="15"/>
        <v>0</v>
      </c>
      <c r="AK284" s="234"/>
      <c r="AL284" s="234"/>
      <c r="AM284" s="282"/>
      <c r="AN284" s="283"/>
      <c r="AO284" s="234">
        <f t="shared" si="14"/>
        <v>0</v>
      </c>
      <c r="AP284" s="234"/>
      <c r="AQ284" s="282"/>
      <c r="AR284" s="283"/>
      <c r="AS284" s="234">
        <f t="shared" si="16"/>
        <v>0</v>
      </c>
      <c r="AT284" s="234"/>
      <c r="AU284" s="282"/>
      <c r="AV284" s="283"/>
      <c r="AW284" s="234">
        <f t="shared" si="17"/>
        <v>0</v>
      </c>
      <c r="AX284" s="234"/>
      <c r="AY284" s="282"/>
      <c r="AZ284" s="283"/>
      <c r="BA284" s="234">
        <f t="shared" si="18"/>
        <v>0</v>
      </c>
      <c r="BB284" s="234"/>
      <c r="BC284" s="282"/>
      <c r="BD284" s="283"/>
      <c r="BE284" s="234">
        <f t="shared" si="19"/>
        <v>0</v>
      </c>
      <c r="BF284" s="234"/>
      <c r="BG284" s="282"/>
      <c r="BH284" s="283"/>
      <c r="BI284" s="234">
        <f t="shared" si="20"/>
        <v>0</v>
      </c>
      <c r="BJ284" s="234"/>
      <c r="BK284" s="282"/>
      <c r="BL284" s="283"/>
      <c r="BM284" s="234">
        <f t="shared" si="21"/>
        <v>0</v>
      </c>
      <c r="BN284" s="234"/>
      <c r="BO284" s="282"/>
      <c r="BP284" s="283"/>
      <c r="BQ284" s="88">
        <f t="shared" si="22"/>
        <v>0</v>
      </c>
    </row>
    <row r="285" spans="1:69" s="22" customFormat="1" ht="10.5" customHeight="1" hidden="1">
      <c r="A285" s="49"/>
      <c r="B285" s="71"/>
      <c r="C285" s="266"/>
      <c r="D285" s="266"/>
      <c r="E285" s="49"/>
      <c r="G285" s="130" t="s">
        <v>350</v>
      </c>
      <c r="H285" s="130"/>
      <c r="I285" s="128" t="s">
        <v>164</v>
      </c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  <c r="U285" s="129"/>
      <c r="V285" s="129"/>
      <c r="W285" s="129"/>
      <c r="X285" s="129"/>
      <c r="Y285" s="129"/>
      <c r="Z285" s="191">
        <f>$AK$73</f>
        <v>20820.162500000002</v>
      </c>
      <c r="AA285" s="191"/>
      <c r="AB285" s="191"/>
      <c r="AC285" s="191"/>
      <c r="AD285" s="191"/>
      <c r="AE285" s="191"/>
      <c r="AF285" s="191"/>
      <c r="AG285" s="234">
        <f>$AR$73</f>
        <v>13.567699999999999</v>
      </c>
      <c r="AH285" s="234"/>
      <c r="AI285" s="234"/>
      <c r="AJ285" s="234">
        <f t="shared" si="15"/>
        <v>0</v>
      </c>
      <c r="AK285" s="234"/>
      <c r="AL285" s="234"/>
      <c r="AM285" s="282"/>
      <c r="AN285" s="283"/>
      <c r="AO285" s="234">
        <f t="shared" si="14"/>
        <v>0</v>
      </c>
      <c r="AP285" s="234"/>
      <c r="AQ285" s="282"/>
      <c r="AR285" s="283"/>
      <c r="AS285" s="234">
        <f t="shared" si="16"/>
        <v>0</v>
      </c>
      <c r="AT285" s="234"/>
      <c r="AU285" s="282"/>
      <c r="AV285" s="283"/>
      <c r="AW285" s="234">
        <f t="shared" si="17"/>
        <v>0</v>
      </c>
      <c r="AX285" s="234"/>
      <c r="AY285" s="282"/>
      <c r="AZ285" s="283"/>
      <c r="BA285" s="234">
        <f t="shared" si="18"/>
        <v>0</v>
      </c>
      <c r="BB285" s="234"/>
      <c r="BC285" s="282"/>
      <c r="BD285" s="283"/>
      <c r="BE285" s="234">
        <f t="shared" si="19"/>
        <v>0</v>
      </c>
      <c r="BF285" s="234"/>
      <c r="BG285" s="282"/>
      <c r="BH285" s="283"/>
      <c r="BI285" s="234">
        <f t="shared" si="20"/>
        <v>0</v>
      </c>
      <c r="BJ285" s="234"/>
      <c r="BK285" s="282"/>
      <c r="BL285" s="283"/>
      <c r="BM285" s="234">
        <f t="shared" si="21"/>
        <v>0</v>
      </c>
      <c r="BN285" s="234"/>
      <c r="BO285" s="282"/>
      <c r="BP285" s="283"/>
      <c r="BQ285" s="88">
        <f t="shared" si="22"/>
        <v>0</v>
      </c>
    </row>
    <row r="286" spans="1:69" s="22" customFormat="1" ht="10.5" customHeight="1" hidden="1">
      <c r="A286" s="49"/>
      <c r="B286" s="71"/>
      <c r="C286" s="266"/>
      <c r="D286" s="266"/>
      <c r="E286" s="49"/>
      <c r="G286" s="130" t="s">
        <v>351</v>
      </c>
      <c r="H286" s="130"/>
      <c r="I286" s="128" t="s">
        <v>165</v>
      </c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  <c r="U286" s="129"/>
      <c r="V286" s="129"/>
      <c r="W286" s="129"/>
      <c r="X286" s="129"/>
      <c r="Y286" s="129"/>
      <c r="Z286" s="191">
        <f>$AK$84</f>
        <v>328.06559999999996</v>
      </c>
      <c r="AA286" s="191"/>
      <c r="AB286" s="191"/>
      <c r="AC286" s="191"/>
      <c r="AD286" s="191"/>
      <c r="AE286" s="191"/>
      <c r="AF286" s="191"/>
      <c r="AG286" s="234">
        <f>$AR$84</f>
        <v>0.21380000000000002</v>
      </c>
      <c r="AH286" s="234"/>
      <c r="AI286" s="234"/>
      <c r="AJ286" s="234">
        <f t="shared" si="15"/>
        <v>0</v>
      </c>
      <c r="AK286" s="234"/>
      <c r="AL286" s="234"/>
      <c r="AM286" s="282"/>
      <c r="AN286" s="283"/>
      <c r="AO286" s="234">
        <f t="shared" si="14"/>
        <v>0</v>
      </c>
      <c r="AP286" s="234"/>
      <c r="AQ286" s="282"/>
      <c r="AR286" s="283"/>
      <c r="AS286" s="234">
        <f t="shared" si="16"/>
        <v>0</v>
      </c>
      <c r="AT286" s="234"/>
      <c r="AU286" s="282"/>
      <c r="AV286" s="283"/>
      <c r="AW286" s="234">
        <f t="shared" si="17"/>
        <v>0</v>
      </c>
      <c r="AX286" s="234"/>
      <c r="AY286" s="282"/>
      <c r="AZ286" s="283"/>
      <c r="BA286" s="234">
        <f t="shared" si="18"/>
        <v>0</v>
      </c>
      <c r="BB286" s="234"/>
      <c r="BC286" s="282"/>
      <c r="BD286" s="283"/>
      <c r="BE286" s="234">
        <f t="shared" si="19"/>
        <v>0</v>
      </c>
      <c r="BF286" s="234"/>
      <c r="BG286" s="282"/>
      <c r="BH286" s="283"/>
      <c r="BI286" s="234">
        <f t="shared" si="20"/>
        <v>0</v>
      </c>
      <c r="BJ286" s="234"/>
      <c r="BK286" s="282"/>
      <c r="BL286" s="283"/>
      <c r="BM286" s="234">
        <f t="shared" si="21"/>
        <v>0</v>
      </c>
      <c r="BN286" s="234"/>
      <c r="BO286" s="282"/>
      <c r="BP286" s="283"/>
      <c r="BQ286" s="88">
        <f t="shared" si="22"/>
        <v>0</v>
      </c>
    </row>
    <row r="287" spans="1:69" s="22" customFormat="1" ht="10.5" customHeight="1" hidden="1">
      <c r="A287" s="49"/>
      <c r="B287" s="71"/>
      <c r="C287" s="266"/>
      <c r="D287" s="266"/>
      <c r="E287" s="49"/>
      <c r="G287" s="130" t="s">
        <v>352</v>
      </c>
      <c r="H287" s="130"/>
      <c r="I287" s="128" t="s">
        <v>166</v>
      </c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  <c r="U287" s="129"/>
      <c r="V287" s="129"/>
      <c r="W287" s="129"/>
      <c r="X287" s="129"/>
      <c r="Y287" s="129"/>
      <c r="Z287" s="191">
        <f>$AK$91</f>
        <v>7438.08</v>
      </c>
      <c r="AA287" s="191"/>
      <c r="AB287" s="191"/>
      <c r="AC287" s="191"/>
      <c r="AD287" s="191"/>
      <c r="AE287" s="191"/>
      <c r="AF287" s="191"/>
      <c r="AG287" s="234">
        <f>$AR$91</f>
        <v>4.8471</v>
      </c>
      <c r="AH287" s="234"/>
      <c r="AI287" s="234"/>
      <c r="AJ287" s="234">
        <f t="shared" si="15"/>
        <v>0</v>
      </c>
      <c r="AK287" s="234"/>
      <c r="AL287" s="234"/>
      <c r="AM287" s="282"/>
      <c r="AN287" s="283"/>
      <c r="AO287" s="234">
        <f t="shared" si="14"/>
        <v>0</v>
      </c>
      <c r="AP287" s="234"/>
      <c r="AQ287" s="282"/>
      <c r="AR287" s="283"/>
      <c r="AS287" s="234">
        <f t="shared" si="16"/>
        <v>0</v>
      </c>
      <c r="AT287" s="234"/>
      <c r="AU287" s="282"/>
      <c r="AV287" s="283"/>
      <c r="AW287" s="234">
        <f t="shared" si="17"/>
        <v>0</v>
      </c>
      <c r="AX287" s="234"/>
      <c r="AY287" s="282"/>
      <c r="AZ287" s="283"/>
      <c r="BA287" s="234">
        <f t="shared" si="18"/>
        <v>0</v>
      </c>
      <c r="BB287" s="234"/>
      <c r="BC287" s="282"/>
      <c r="BD287" s="283"/>
      <c r="BE287" s="234">
        <f t="shared" si="19"/>
        <v>0</v>
      </c>
      <c r="BF287" s="234"/>
      <c r="BG287" s="282"/>
      <c r="BH287" s="283"/>
      <c r="BI287" s="234">
        <f t="shared" si="20"/>
        <v>0</v>
      </c>
      <c r="BJ287" s="234"/>
      <c r="BK287" s="282"/>
      <c r="BL287" s="283"/>
      <c r="BM287" s="234">
        <f t="shared" si="21"/>
        <v>0</v>
      </c>
      <c r="BN287" s="234"/>
      <c r="BO287" s="282"/>
      <c r="BP287" s="283"/>
      <c r="BQ287" s="88">
        <f t="shared" si="22"/>
        <v>0</v>
      </c>
    </row>
    <row r="288" spans="1:69" s="22" customFormat="1" ht="10.5" customHeight="1" hidden="1">
      <c r="A288" s="49"/>
      <c r="B288" s="71"/>
      <c r="C288" s="266"/>
      <c r="D288" s="266"/>
      <c r="E288" s="49"/>
      <c r="G288" s="130" t="s">
        <v>353</v>
      </c>
      <c r="H288" s="130"/>
      <c r="I288" s="128" t="s">
        <v>167</v>
      </c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  <c r="U288" s="129"/>
      <c r="V288" s="129"/>
      <c r="W288" s="129"/>
      <c r="X288" s="129"/>
      <c r="Y288" s="129"/>
      <c r="Z288" s="191">
        <f>$AK$101</f>
        <v>9530.304</v>
      </c>
      <c r="AA288" s="191"/>
      <c r="AB288" s="191"/>
      <c r="AC288" s="191"/>
      <c r="AD288" s="191"/>
      <c r="AE288" s="191"/>
      <c r="AF288" s="191"/>
      <c r="AG288" s="234">
        <f>$AR$101</f>
        <v>6.2106</v>
      </c>
      <c r="AH288" s="234"/>
      <c r="AI288" s="234"/>
      <c r="AJ288" s="234">
        <f t="shared" si="15"/>
        <v>0</v>
      </c>
      <c r="AK288" s="234"/>
      <c r="AL288" s="234"/>
      <c r="AM288" s="282"/>
      <c r="AN288" s="283"/>
      <c r="AO288" s="234">
        <f t="shared" si="14"/>
        <v>0</v>
      </c>
      <c r="AP288" s="234"/>
      <c r="AQ288" s="282"/>
      <c r="AR288" s="283"/>
      <c r="AS288" s="234">
        <f t="shared" si="16"/>
        <v>0</v>
      </c>
      <c r="AT288" s="234"/>
      <c r="AU288" s="282"/>
      <c r="AV288" s="283"/>
      <c r="AW288" s="234">
        <f t="shared" si="17"/>
        <v>0</v>
      </c>
      <c r="AX288" s="234"/>
      <c r="AY288" s="282"/>
      <c r="AZ288" s="283"/>
      <c r="BA288" s="234">
        <f t="shared" si="18"/>
        <v>0</v>
      </c>
      <c r="BB288" s="234"/>
      <c r="BC288" s="282"/>
      <c r="BD288" s="283"/>
      <c r="BE288" s="234">
        <f t="shared" si="19"/>
        <v>0</v>
      </c>
      <c r="BF288" s="234"/>
      <c r="BG288" s="282"/>
      <c r="BH288" s="283"/>
      <c r="BI288" s="234">
        <f t="shared" si="20"/>
        <v>0</v>
      </c>
      <c r="BJ288" s="234"/>
      <c r="BK288" s="282"/>
      <c r="BL288" s="283"/>
      <c r="BM288" s="234">
        <f t="shared" si="21"/>
        <v>0</v>
      </c>
      <c r="BN288" s="234"/>
      <c r="BO288" s="282"/>
      <c r="BP288" s="283"/>
      <c r="BQ288" s="88">
        <f t="shared" si="22"/>
        <v>0</v>
      </c>
    </row>
    <row r="289" spans="1:69" s="22" customFormat="1" ht="10.5" customHeight="1" hidden="1">
      <c r="A289" s="49"/>
      <c r="B289" s="71"/>
      <c r="C289" s="266"/>
      <c r="D289" s="266"/>
      <c r="E289" s="49"/>
      <c r="G289" s="130" t="s">
        <v>354</v>
      </c>
      <c r="H289" s="130"/>
      <c r="I289" s="128" t="s">
        <v>168</v>
      </c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  <c r="U289" s="129"/>
      <c r="V289" s="129"/>
      <c r="W289" s="129"/>
      <c r="X289" s="129"/>
      <c r="Y289" s="129"/>
      <c r="Z289" s="191">
        <f>$AK$111</f>
        <v>14290.9485</v>
      </c>
      <c r="AA289" s="191"/>
      <c r="AB289" s="191"/>
      <c r="AC289" s="191"/>
      <c r="AD289" s="191"/>
      <c r="AE289" s="191"/>
      <c r="AF289" s="191"/>
      <c r="AG289" s="234">
        <f>$AR$111</f>
        <v>9.3129</v>
      </c>
      <c r="AH289" s="332"/>
      <c r="AI289" s="332"/>
      <c r="AJ289" s="234">
        <f t="shared" si="15"/>
        <v>0</v>
      </c>
      <c r="AK289" s="234"/>
      <c r="AL289" s="234"/>
      <c r="AM289" s="282"/>
      <c r="AN289" s="283"/>
      <c r="AO289" s="234">
        <f t="shared" si="14"/>
        <v>0</v>
      </c>
      <c r="AP289" s="234"/>
      <c r="AQ289" s="282"/>
      <c r="AR289" s="283"/>
      <c r="AS289" s="234">
        <f t="shared" si="16"/>
        <v>0</v>
      </c>
      <c r="AT289" s="234"/>
      <c r="AU289" s="282"/>
      <c r="AV289" s="283"/>
      <c r="AW289" s="234">
        <f t="shared" si="17"/>
        <v>0</v>
      </c>
      <c r="AX289" s="234"/>
      <c r="AY289" s="282"/>
      <c r="AZ289" s="283"/>
      <c r="BA289" s="234">
        <f t="shared" si="18"/>
        <v>0</v>
      </c>
      <c r="BB289" s="234"/>
      <c r="BC289" s="282"/>
      <c r="BD289" s="283"/>
      <c r="BE289" s="234">
        <f t="shared" si="19"/>
        <v>0</v>
      </c>
      <c r="BF289" s="234"/>
      <c r="BG289" s="282"/>
      <c r="BH289" s="283"/>
      <c r="BI289" s="234">
        <f t="shared" si="20"/>
        <v>0</v>
      </c>
      <c r="BJ289" s="234"/>
      <c r="BK289" s="282"/>
      <c r="BL289" s="283"/>
      <c r="BM289" s="234">
        <f t="shared" si="21"/>
        <v>0</v>
      </c>
      <c r="BN289" s="234"/>
      <c r="BO289" s="282"/>
      <c r="BP289" s="283"/>
      <c r="BQ289" s="88">
        <f t="shared" si="22"/>
        <v>0</v>
      </c>
    </row>
    <row r="290" spans="1:194" s="22" customFormat="1" ht="10.5" customHeight="1" hidden="1">
      <c r="A290" s="49"/>
      <c r="B290" s="71"/>
      <c r="C290" s="266"/>
      <c r="D290" s="266"/>
      <c r="E290" s="49"/>
      <c r="G290" s="130" t="s">
        <v>355</v>
      </c>
      <c r="H290" s="130"/>
      <c r="I290" s="128" t="s">
        <v>169</v>
      </c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  <c r="U290" s="129"/>
      <c r="V290" s="129"/>
      <c r="W290" s="129"/>
      <c r="X290" s="129"/>
      <c r="Y290" s="129"/>
      <c r="Z290" s="191">
        <f>$AG$122</f>
        <v>1E-09</v>
      </c>
      <c r="AA290" s="191"/>
      <c r="AB290" s="191"/>
      <c r="AC290" s="191"/>
      <c r="AD290" s="191"/>
      <c r="AE290" s="191"/>
      <c r="AF290" s="191"/>
      <c r="AG290" s="234">
        <f>$AN$122</f>
        <v>0</v>
      </c>
      <c r="AH290" s="234"/>
      <c r="AI290" s="234"/>
      <c r="AJ290" s="234">
        <f t="shared" si="15"/>
        <v>0</v>
      </c>
      <c r="AK290" s="234"/>
      <c r="AL290" s="234"/>
      <c r="AM290" s="282"/>
      <c r="AN290" s="283"/>
      <c r="AO290" s="234">
        <f t="shared" si="14"/>
        <v>0</v>
      </c>
      <c r="AP290" s="234"/>
      <c r="AQ290" s="282"/>
      <c r="AR290" s="283"/>
      <c r="AS290" s="234">
        <f t="shared" si="16"/>
        <v>0</v>
      </c>
      <c r="AT290" s="234"/>
      <c r="AU290" s="282"/>
      <c r="AV290" s="283"/>
      <c r="AW290" s="234">
        <f t="shared" si="17"/>
        <v>0</v>
      </c>
      <c r="AX290" s="234"/>
      <c r="AY290" s="282"/>
      <c r="AZ290" s="283"/>
      <c r="BA290" s="234">
        <f t="shared" si="18"/>
        <v>0</v>
      </c>
      <c r="BB290" s="234"/>
      <c r="BC290" s="282"/>
      <c r="BD290" s="283"/>
      <c r="BE290" s="234">
        <f t="shared" si="19"/>
        <v>0</v>
      </c>
      <c r="BF290" s="234"/>
      <c r="BG290" s="282"/>
      <c r="BH290" s="283"/>
      <c r="BI290" s="234">
        <f t="shared" si="20"/>
        <v>0</v>
      </c>
      <c r="BJ290" s="234"/>
      <c r="BK290" s="282"/>
      <c r="BL290" s="283"/>
      <c r="BM290" s="234">
        <f t="shared" si="21"/>
        <v>0</v>
      </c>
      <c r="BN290" s="234"/>
      <c r="BO290" s="282"/>
      <c r="BP290" s="283"/>
      <c r="BQ290" s="88">
        <f t="shared" si="22"/>
        <v>0</v>
      </c>
      <c r="BS290" s="26"/>
      <c r="BT290" s="26"/>
      <c r="BU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6"/>
      <c r="EX290" s="26"/>
      <c r="EY290" s="26"/>
      <c r="EZ290" s="26"/>
      <c r="FA290" s="26"/>
      <c r="FB290" s="26"/>
      <c r="FC290" s="26"/>
      <c r="FD290" s="26"/>
      <c r="FE290" s="26"/>
      <c r="FF290" s="26"/>
      <c r="FG290" s="26"/>
      <c r="FH290" s="26"/>
      <c r="FI290" s="26"/>
      <c r="FJ290" s="26"/>
      <c r="FK290" s="26"/>
      <c r="FL290" s="26"/>
      <c r="FM290" s="26"/>
      <c r="FN290" s="26"/>
      <c r="FO290" s="26"/>
      <c r="FP290" s="26"/>
      <c r="FQ290" s="26"/>
      <c r="FR290" s="26"/>
      <c r="FS290" s="26"/>
      <c r="FT290" s="26"/>
      <c r="FU290" s="26"/>
      <c r="FV290" s="26"/>
      <c r="FW290" s="26"/>
      <c r="FX290" s="26"/>
      <c r="FY290" s="26"/>
      <c r="FZ290" s="26"/>
      <c r="GA290" s="26"/>
      <c r="GB290" s="26"/>
      <c r="GC290" s="26"/>
      <c r="GD290" s="26"/>
      <c r="GE290" s="26"/>
      <c r="GF290" s="26"/>
      <c r="GG290" s="26"/>
      <c r="GH290" s="26"/>
      <c r="GI290" s="26"/>
      <c r="GJ290" s="26"/>
      <c r="GK290" s="26"/>
      <c r="GL290" s="26"/>
    </row>
    <row r="291" spans="1:69" s="22" customFormat="1" ht="10.5" customHeight="1" hidden="1">
      <c r="A291" s="49"/>
      <c r="B291" s="71"/>
      <c r="C291" s="266"/>
      <c r="D291" s="266"/>
      <c r="E291" s="49"/>
      <c r="G291" s="130" t="s">
        <v>356</v>
      </c>
      <c r="H291" s="130"/>
      <c r="I291" s="128" t="s">
        <v>170</v>
      </c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  <c r="U291" s="129"/>
      <c r="V291" s="129"/>
      <c r="W291" s="129"/>
      <c r="X291" s="129"/>
      <c r="Y291" s="129"/>
      <c r="Z291" s="191">
        <f>$AK$127</f>
        <v>8977.6</v>
      </c>
      <c r="AA291" s="191"/>
      <c r="AB291" s="191"/>
      <c r="AC291" s="191"/>
      <c r="AD291" s="191"/>
      <c r="AE291" s="191"/>
      <c r="AF291" s="191"/>
      <c r="AG291" s="234">
        <f>$AR$127</f>
        <v>5.8504000000000005</v>
      </c>
      <c r="AH291" s="234"/>
      <c r="AI291" s="234"/>
      <c r="AJ291" s="234">
        <f t="shared" si="15"/>
        <v>0</v>
      </c>
      <c r="AK291" s="234"/>
      <c r="AL291" s="234"/>
      <c r="AM291" s="282"/>
      <c r="AN291" s="283"/>
      <c r="AO291" s="234">
        <f t="shared" si="14"/>
        <v>0</v>
      </c>
      <c r="AP291" s="234"/>
      <c r="AQ291" s="282"/>
      <c r="AR291" s="283"/>
      <c r="AS291" s="234">
        <f t="shared" si="16"/>
        <v>0</v>
      </c>
      <c r="AT291" s="234"/>
      <c r="AU291" s="282"/>
      <c r="AV291" s="283"/>
      <c r="AW291" s="234">
        <f t="shared" si="17"/>
        <v>0</v>
      </c>
      <c r="AX291" s="234"/>
      <c r="AY291" s="282"/>
      <c r="AZ291" s="283"/>
      <c r="BA291" s="234">
        <f t="shared" si="18"/>
        <v>0</v>
      </c>
      <c r="BB291" s="234"/>
      <c r="BC291" s="282"/>
      <c r="BD291" s="283"/>
      <c r="BE291" s="234">
        <f t="shared" si="19"/>
        <v>0</v>
      </c>
      <c r="BF291" s="234"/>
      <c r="BG291" s="282"/>
      <c r="BH291" s="283"/>
      <c r="BI291" s="234">
        <f t="shared" si="20"/>
        <v>0</v>
      </c>
      <c r="BJ291" s="234"/>
      <c r="BK291" s="282"/>
      <c r="BL291" s="283"/>
      <c r="BM291" s="234">
        <f t="shared" si="21"/>
        <v>0</v>
      </c>
      <c r="BN291" s="234"/>
      <c r="BO291" s="282"/>
      <c r="BP291" s="283"/>
      <c r="BQ291" s="88">
        <f t="shared" si="22"/>
        <v>0</v>
      </c>
    </row>
    <row r="292" spans="1:69" s="22" customFormat="1" ht="10.5" customHeight="1" hidden="1">
      <c r="A292" s="49"/>
      <c r="B292" s="71"/>
      <c r="C292" s="266"/>
      <c r="D292" s="266"/>
      <c r="E292" s="49"/>
      <c r="G292" s="130" t="s">
        <v>357</v>
      </c>
      <c r="H292" s="130"/>
      <c r="I292" s="128" t="s">
        <v>171</v>
      </c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  <c r="U292" s="129"/>
      <c r="V292" s="129"/>
      <c r="W292" s="129"/>
      <c r="X292" s="129"/>
      <c r="Y292" s="129"/>
      <c r="Z292" s="191">
        <f>$AK$137</f>
        <v>1590</v>
      </c>
      <c r="AA292" s="191"/>
      <c r="AB292" s="191"/>
      <c r="AC292" s="191"/>
      <c r="AD292" s="191"/>
      <c r="AE292" s="191"/>
      <c r="AF292" s="191"/>
      <c r="AG292" s="234">
        <f>$AR$137</f>
        <v>1.0361</v>
      </c>
      <c r="AH292" s="234"/>
      <c r="AI292" s="234"/>
      <c r="AJ292" s="234">
        <f t="shared" si="15"/>
        <v>0</v>
      </c>
      <c r="AK292" s="234"/>
      <c r="AL292" s="234"/>
      <c r="AM292" s="282"/>
      <c r="AN292" s="283"/>
      <c r="AO292" s="234">
        <f t="shared" si="14"/>
        <v>0</v>
      </c>
      <c r="AP292" s="234"/>
      <c r="AQ292" s="282"/>
      <c r="AR292" s="283"/>
      <c r="AS292" s="234">
        <f t="shared" si="16"/>
        <v>0</v>
      </c>
      <c r="AT292" s="234"/>
      <c r="AU292" s="282"/>
      <c r="AV292" s="283"/>
      <c r="AW292" s="234">
        <f t="shared" si="17"/>
        <v>0</v>
      </c>
      <c r="AX292" s="234"/>
      <c r="AY292" s="282"/>
      <c r="AZ292" s="283"/>
      <c r="BA292" s="234">
        <f t="shared" si="18"/>
        <v>0</v>
      </c>
      <c r="BB292" s="234"/>
      <c r="BC292" s="282"/>
      <c r="BD292" s="283"/>
      <c r="BE292" s="234">
        <f t="shared" si="19"/>
        <v>0</v>
      </c>
      <c r="BF292" s="234"/>
      <c r="BG292" s="282"/>
      <c r="BH292" s="283"/>
      <c r="BI292" s="234">
        <f t="shared" si="20"/>
        <v>0</v>
      </c>
      <c r="BJ292" s="234"/>
      <c r="BK292" s="282"/>
      <c r="BL292" s="283"/>
      <c r="BM292" s="234">
        <f t="shared" si="21"/>
        <v>0</v>
      </c>
      <c r="BN292" s="234"/>
      <c r="BO292" s="282"/>
      <c r="BP292" s="283"/>
      <c r="BQ292" s="88">
        <f t="shared" si="22"/>
        <v>0</v>
      </c>
    </row>
    <row r="293" spans="1:69" s="22" customFormat="1" ht="10.5" customHeight="1" hidden="1">
      <c r="A293" s="49"/>
      <c r="B293" s="71"/>
      <c r="C293" s="266"/>
      <c r="D293" s="266"/>
      <c r="E293" s="49"/>
      <c r="G293" s="130" t="s">
        <v>358</v>
      </c>
      <c r="H293" s="130"/>
      <c r="I293" s="128" t="s">
        <v>172</v>
      </c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  <c r="U293" s="129"/>
      <c r="V293" s="129"/>
      <c r="W293" s="129"/>
      <c r="X293" s="129"/>
      <c r="Y293" s="129"/>
      <c r="Z293" s="191">
        <f>$AK$146</f>
        <v>2680</v>
      </c>
      <c r="AA293" s="191"/>
      <c r="AB293" s="191"/>
      <c r="AC293" s="191"/>
      <c r="AD293" s="191"/>
      <c r="AE293" s="191"/>
      <c r="AF293" s="191"/>
      <c r="AG293" s="234">
        <f>$AR$146</f>
        <v>1.7465000000000002</v>
      </c>
      <c r="AH293" s="234"/>
      <c r="AI293" s="234"/>
      <c r="AJ293" s="234">
        <f t="shared" si="15"/>
        <v>0</v>
      </c>
      <c r="AK293" s="234"/>
      <c r="AL293" s="234"/>
      <c r="AM293" s="282"/>
      <c r="AN293" s="283"/>
      <c r="AO293" s="234">
        <f t="shared" si="14"/>
        <v>0</v>
      </c>
      <c r="AP293" s="234"/>
      <c r="AQ293" s="282"/>
      <c r="AR293" s="283"/>
      <c r="AS293" s="234">
        <f t="shared" si="16"/>
        <v>0</v>
      </c>
      <c r="AT293" s="234"/>
      <c r="AU293" s="282"/>
      <c r="AV293" s="283"/>
      <c r="AW293" s="234">
        <f t="shared" si="17"/>
        <v>0</v>
      </c>
      <c r="AX293" s="234"/>
      <c r="AY293" s="282"/>
      <c r="AZ293" s="283"/>
      <c r="BA293" s="234">
        <f t="shared" si="18"/>
        <v>0</v>
      </c>
      <c r="BB293" s="234"/>
      <c r="BC293" s="282"/>
      <c r="BD293" s="283"/>
      <c r="BE293" s="234">
        <f t="shared" si="19"/>
        <v>0</v>
      </c>
      <c r="BF293" s="234"/>
      <c r="BG293" s="282"/>
      <c r="BH293" s="283"/>
      <c r="BI293" s="234">
        <f t="shared" si="20"/>
        <v>0</v>
      </c>
      <c r="BJ293" s="234"/>
      <c r="BK293" s="282"/>
      <c r="BL293" s="283"/>
      <c r="BM293" s="234">
        <f t="shared" si="21"/>
        <v>0</v>
      </c>
      <c r="BN293" s="234"/>
      <c r="BO293" s="282"/>
      <c r="BP293" s="283"/>
      <c r="BQ293" s="88">
        <f t="shared" si="22"/>
        <v>0</v>
      </c>
    </row>
    <row r="294" spans="1:69" s="22" customFormat="1" ht="10.5" customHeight="1" hidden="1">
      <c r="A294" s="49"/>
      <c r="B294" s="71"/>
      <c r="C294" s="266"/>
      <c r="D294" s="266"/>
      <c r="E294" s="49"/>
      <c r="G294" s="130" t="s">
        <v>359</v>
      </c>
      <c r="H294" s="130"/>
      <c r="I294" s="128" t="s">
        <v>173</v>
      </c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  <c r="U294" s="129"/>
      <c r="V294" s="129"/>
      <c r="W294" s="129"/>
      <c r="X294" s="129"/>
      <c r="Y294" s="129"/>
      <c r="Z294" s="191">
        <f>$AK$154</f>
        <v>4910</v>
      </c>
      <c r="AA294" s="191"/>
      <c r="AB294" s="191"/>
      <c r="AC294" s="191"/>
      <c r="AD294" s="191"/>
      <c r="AE294" s="191"/>
      <c r="AF294" s="191"/>
      <c r="AG294" s="234">
        <f>$AR$154</f>
        <v>3.1997</v>
      </c>
      <c r="AH294" s="234"/>
      <c r="AI294" s="234"/>
      <c r="AJ294" s="234">
        <f t="shared" si="15"/>
        <v>0</v>
      </c>
      <c r="AK294" s="234"/>
      <c r="AL294" s="234"/>
      <c r="AM294" s="282"/>
      <c r="AN294" s="283"/>
      <c r="AO294" s="234">
        <f t="shared" si="14"/>
        <v>0</v>
      </c>
      <c r="AP294" s="234"/>
      <c r="AQ294" s="282"/>
      <c r="AR294" s="283"/>
      <c r="AS294" s="234">
        <f t="shared" si="16"/>
        <v>0</v>
      </c>
      <c r="AT294" s="234"/>
      <c r="AU294" s="282"/>
      <c r="AV294" s="283"/>
      <c r="AW294" s="234">
        <f t="shared" si="17"/>
        <v>0</v>
      </c>
      <c r="AX294" s="234"/>
      <c r="AY294" s="282"/>
      <c r="AZ294" s="283"/>
      <c r="BA294" s="234">
        <f t="shared" si="18"/>
        <v>0</v>
      </c>
      <c r="BB294" s="234"/>
      <c r="BC294" s="282"/>
      <c r="BD294" s="283"/>
      <c r="BE294" s="234">
        <f t="shared" si="19"/>
        <v>0</v>
      </c>
      <c r="BF294" s="234"/>
      <c r="BG294" s="282"/>
      <c r="BH294" s="283"/>
      <c r="BI294" s="234">
        <f t="shared" si="20"/>
        <v>0</v>
      </c>
      <c r="BJ294" s="234"/>
      <c r="BK294" s="282"/>
      <c r="BL294" s="283"/>
      <c r="BM294" s="234">
        <f t="shared" si="21"/>
        <v>0</v>
      </c>
      <c r="BN294" s="234"/>
      <c r="BO294" s="282"/>
      <c r="BP294" s="283"/>
      <c r="BQ294" s="88">
        <f t="shared" si="22"/>
        <v>0</v>
      </c>
    </row>
    <row r="295" spans="1:194" s="22" customFormat="1" ht="10.5" customHeight="1" hidden="1">
      <c r="A295" s="49"/>
      <c r="B295" s="71"/>
      <c r="C295" s="266"/>
      <c r="D295" s="266"/>
      <c r="E295" s="49"/>
      <c r="G295" s="130" t="s">
        <v>360</v>
      </c>
      <c r="H295" s="130"/>
      <c r="I295" s="128" t="s">
        <v>174</v>
      </c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  <c r="U295" s="129"/>
      <c r="V295" s="129"/>
      <c r="W295" s="129"/>
      <c r="X295" s="129"/>
      <c r="Y295" s="129"/>
      <c r="Z295" s="191">
        <f>$AK$163</f>
        <v>0</v>
      </c>
      <c r="AA295" s="191"/>
      <c r="AB295" s="191"/>
      <c r="AC295" s="191"/>
      <c r="AD295" s="191"/>
      <c r="AE295" s="191"/>
      <c r="AF295" s="191"/>
      <c r="AG295" s="234">
        <f>$AR$163</f>
        <v>0</v>
      </c>
      <c r="AH295" s="234"/>
      <c r="AI295" s="234"/>
      <c r="AJ295" s="234">
        <f t="shared" si="15"/>
        <v>0</v>
      </c>
      <c r="AK295" s="234"/>
      <c r="AL295" s="234"/>
      <c r="AM295" s="282"/>
      <c r="AN295" s="283"/>
      <c r="AO295" s="234">
        <f t="shared" si="14"/>
        <v>0</v>
      </c>
      <c r="AP295" s="234"/>
      <c r="AQ295" s="282"/>
      <c r="AR295" s="283"/>
      <c r="AS295" s="234">
        <f t="shared" si="16"/>
        <v>0</v>
      </c>
      <c r="AT295" s="234"/>
      <c r="AU295" s="282"/>
      <c r="AV295" s="283"/>
      <c r="AW295" s="234">
        <f t="shared" si="17"/>
        <v>0</v>
      </c>
      <c r="AX295" s="234"/>
      <c r="AY295" s="282"/>
      <c r="AZ295" s="283"/>
      <c r="BA295" s="234">
        <f t="shared" si="18"/>
        <v>0</v>
      </c>
      <c r="BB295" s="234"/>
      <c r="BC295" s="282"/>
      <c r="BD295" s="283"/>
      <c r="BE295" s="234">
        <f t="shared" si="19"/>
        <v>0</v>
      </c>
      <c r="BF295" s="234"/>
      <c r="BG295" s="282"/>
      <c r="BH295" s="283"/>
      <c r="BI295" s="234">
        <f t="shared" si="20"/>
        <v>0</v>
      </c>
      <c r="BJ295" s="234"/>
      <c r="BK295" s="282"/>
      <c r="BL295" s="283"/>
      <c r="BM295" s="234">
        <f t="shared" si="21"/>
        <v>0</v>
      </c>
      <c r="BN295" s="234"/>
      <c r="BO295" s="282"/>
      <c r="BP295" s="283"/>
      <c r="BQ295" s="88">
        <f t="shared" si="22"/>
        <v>0</v>
      </c>
      <c r="BS295" s="11"/>
      <c r="BT295" s="11"/>
      <c r="BU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DZ295" s="11"/>
      <c r="EA295" s="11"/>
      <c r="EB295" s="11"/>
      <c r="EC295" s="11"/>
      <c r="ED295" s="11"/>
      <c r="EE295" s="11"/>
      <c r="EF295" s="11"/>
      <c r="EG295" s="11"/>
      <c r="EH295" s="11"/>
      <c r="EI295" s="11"/>
      <c r="EJ295" s="11"/>
      <c r="EK295" s="11"/>
      <c r="EL295" s="11"/>
      <c r="EM295" s="11"/>
      <c r="EN295" s="11"/>
      <c r="EO295" s="11"/>
      <c r="EP295" s="11"/>
      <c r="EQ295" s="11"/>
      <c r="ER295" s="11"/>
      <c r="ES295" s="11"/>
      <c r="ET295" s="11"/>
      <c r="EU295" s="11"/>
      <c r="EV295" s="11"/>
      <c r="EW295" s="11"/>
      <c r="EX295" s="11"/>
      <c r="EY295" s="11"/>
      <c r="EZ295" s="11"/>
      <c r="FA295" s="11"/>
      <c r="FB295" s="11"/>
      <c r="FC295" s="11"/>
      <c r="FD295" s="11"/>
      <c r="FE295" s="11"/>
      <c r="FF295" s="11"/>
      <c r="FG295" s="11"/>
      <c r="FH295" s="11"/>
      <c r="FI295" s="11"/>
      <c r="FJ295" s="11"/>
      <c r="FK295" s="11"/>
      <c r="FL295" s="11"/>
      <c r="FM295" s="11"/>
      <c r="FN295" s="11"/>
      <c r="FO295" s="11"/>
      <c r="FP295" s="11"/>
      <c r="FQ295" s="11"/>
      <c r="FR295" s="11"/>
      <c r="FS295" s="11"/>
      <c r="FT295" s="11"/>
      <c r="FU295" s="11"/>
      <c r="FV295" s="11"/>
      <c r="FW295" s="11"/>
      <c r="FX295" s="11"/>
      <c r="FY295" s="11"/>
      <c r="FZ295" s="11"/>
      <c r="GA295" s="11"/>
      <c r="GB295" s="11"/>
      <c r="GC295" s="11"/>
      <c r="GD295" s="11"/>
      <c r="GE295" s="11"/>
      <c r="GF295" s="11"/>
      <c r="GG295" s="11"/>
      <c r="GH295" s="11"/>
      <c r="GI295" s="11"/>
      <c r="GJ295" s="11"/>
      <c r="GK295" s="11"/>
      <c r="GL295" s="11"/>
    </row>
    <row r="296" spans="1:194" s="22" customFormat="1" ht="10.5" customHeight="1" hidden="1">
      <c r="A296" s="49"/>
      <c r="B296" s="71" t="s">
        <v>367</v>
      </c>
      <c r="C296" s="266"/>
      <c r="D296" s="266"/>
      <c r="E296" s="49"/>
      <c r="G296" s="130" t="s">
        <v>361</v>
      </c>
      <c r="H296" s="130"/>
      <c r="I296" s="128" t="s">
        <v>175</v>
      </c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  <c r="U296" s="129"/>
      <c r="V296" s="129"/>
      <c r="W296" s="129"/>
      <c r="X296" s="129"/>
      <c r="Y296" s="129"/>
      <c r="Z296" s="191">
        <f>$AK$165</f>
        <v>0</v>
      </c>
      <c r="AA296" s="191"/>
      <c r="AB296" s="191"/>
      <c r="AC296" s="191"/>
      <c r="AD296" s="191"/>
      <c r="AE296" s="191"/>
      <c r="AF296" s="191"/>
      <c r="AG296" s="234">
        <f>$AR$165</f>
        <v>0</v>
      </c>
      <c r="AH296" s="234"/>
      <c r="AI296" s="234"/>
      <c r="AJ296" s="234">
        <f t="shared" si="15"/>
        <v>0</v>
      </c>
      <c r="AK296" s="234"/>
      <c r="AL296" s="234"/>
      <c r="AM296" s="282"/>
      <c r="AN296" s="283"/>
      <c r="AO296" s="234">
        <f t="shared" si="14"/>
        <v>0</v>
      </c>
      <c r="AP296" s="234"/>
      <c r="AQ296" s="282"/>
      <c r="AR296" s="283"/>
      <c r="AS296" s="234">
        <f t="shared" si="16"/>
        <v>0</v>
      </c>
      <c r="AT296" s="234"/>
      <c r="AU296" s="282"/>
      <c r="AV296" s="283"/>
      <c r="AW296" s="234">
        <f t="shared" si="17"/>
        <v>0</v>
      </c>
      <c r="AX296" s="234"/>
      <c r="AY296" s="282"/>
      <c r="AZ296" s="283"/>
      <c r="BA296" s="234">
        <f t="shared" si="18"/>
        <v>0</v>
      </c>
      <c r="BB296" s="234"/>
      <c r="BC296" s="282"/>
      <c r="BD296" s="283"/>
      <c r="BE296" s="234">
        <f t="shared" si="19"/>
        <v>0</v>
      </c>
      <c r="BF296" s="234"/>
      <c r="BG296" s="282"/>
      <c r="BH296" s="283"/>
      <c r="BI296" s="234">
        <f t="shared" si="20"/>
        <v>0</v>
      </c>
      <c r="BJ296" s="234"/>
      <c r="BK296" s="282"/>
      <c r="BL296" s="283"/>
      <c r="BM296" s="234">
        <f t="shared" si="21"/>
        <v>0</v>
      </c>
      <c r="BN296" s="234"/>
      <c r="BO296" s="282"/>
      <c r="BP296" s="283"/>
      <c r="BQ296" s="88">
        <f t="shared" si="22"/>
        <v>0</v>
      </c>
      <c r="BS296" s="11"/>
      <c r="BT296" s="11"/>
      <c r="BU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DZ296" s="11"/>
      <c r="EA296" s="11"/>
      <c r="EB296" s="11"/>
      <c r="EC296" s="11"/>
      <c r="ED296" s="11"/>
      <c r="EE296" s="11"/>
      <c r="EF296" s="11"/>
      <c r="EG296" s="11"/>
      <c r="EH296" s="11"/>
      <c r="EI296" s="11"/>
      <c r="EJ296" s="11"/>
      <c r="EK296" s="11"/>
      <c r="EL296" s="11"/>
      <c r="EM296" s="11"/>
      <c r="EN296" s="11"/>
      <c r="EO296" s="11"/>
      <c r="EP296" s="11"/>
      <c r="EQ296" s="11"/>
      <c r="ER296" s="11"/>
      <c r="ES296" s="11"/>
      <c r="ET296" s="11"/>
      <c r="EU296" s="11"/>
      <c r="EV296" s="11"/>
      <c r="EW296" s="11"/>
      <c r="EX296" s="11"/>
      <c r="EY296" s="11"/>
      <c r="EZ296" s="11"/>
      <c r="FA296" s="11"/>
      <c r="FB296" s="11"/>
      <c r="FC296" s="11"/>
      <c r="FD296" s="11"/>
      <c r="FE296" s="11"/>
      <c r="FF296" s="11"/>
      <c r="FG296" s="11"/>
      <c r="FH296" s="11"/>
      <c r="FI296" s="11"/>
      <c r="FJ296" s="11"/>
      <c r="FK296" s="11"/>
      <c r="FL296" s="11"/>
      <c r="FM296" s="11"/>
      <c r="FN296" s="11"/>
      <c r="FO296" s="11"/>
      <c r="FP296" s="11"/>
      <c r="FQ296" s="11"/>
      <c r="FR296" s="11"/>
      <c r="FS296" s="11"/>
      <c r="FT296" s="11"/>
      <c r="FU296" s="11"/>
      <c r="FV296" s="11"/>
      <c r="FW296" s="11"/>
      <c r="FX296" s="11"/>
      <c r="FY296" s="11"/>
      <c r="FZ296" s="11"/>
      <c r="GA296" s="11"/>
      <c r="GB296" s="11"/>
      <c r="GC296" s="11"/>
      <c r="GD296" s="11"/>
      <c r="GE296" s="11"/>
      <c r="GF296" s="11"/>
      <c r="GG296" s="11"/>
      <c r="GH296" s="11"/>
      <c r="GI296" s="11"/>
      <c r="GJ296" s="11"/>
      <c r="GK296" s="11"/>
      <c r="GL296" s="11"/>
    </row>
    <row r="297" spans="1:194" s="26" customFormat="1" ht="3.75" customHeight="1" hidden="1">
      <c r="A297" s="57"/>
      <c r="B297" s="57"/>
      <c r="C297" s="45"/>
      <c r="D297" s="58"/>
      <c r="E297" s="57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I297" s="83"/>
      <c r="AJ297" s="83"/>
      <c r="AK297" s="83"/>
      <c r="AL297" s="83"/>
      <c r="AM297" s="336">
        <f>COUNTIF(AM277:AN296,"&gt;0")</f>
        <v>0</v>
      </c>
      <c r="AN297" s="336"/>
      <c r="AO297" s="335">
        <v>17</v>
      </c>
      <c r="AP297" s="335"/>
      <c r="AQ297" s="336">
        <f>COUNTIF(AQ277:AR296,"&gt;0")</f>
        <v>0</v>
      </c>
      <c r="AR297" s="336"/>
      <c r="AS297" s="335">
        <v>18</v>
      </c>
      <c r="AT297" s="335"/>
      <c r="AU297" s="336">
        <f>COUNTIF(AU277:AV296,"&gt;0")</f>
        <v>0</v>
      </c>
      <c r="AV297" s="336"/>
      <c r="AW297" s="335">
        <v>19</v>
      </c>
      <c r="AX297" s="335"/>
      <c r="AY297" s="336">
        <f>COUNTIF(AY277:AZ296,"&gt;0")</f>
        <v>0</v>
      </c>
      <c r="AZ297" s="336"/>
      <c r="BA297" s="335">
        <v>20</v>
      </c>
      <c r="BB297" s="335"/>
      <c r="BC297" s="336">
        <f>COUNTIF(BC277:BD296,"&gt;0")</f>
        <v>0</v>
      </c>
      <c r="BD297" s="336"/>
      <c r="BE297" s="335">
        <v>21</v>
      </c>
      <c r="BF297" s="335"/>
      <c r="BG297" s="336">
        <f>COUNTIF(BG277:BH296,"&gt;0")</f>
        <v>0</v>
      </c>
      <c r="BH297" s="336"/>
      <c r="BI297" s="335">
        <v>22</v>
      </c>
      <c r="BJ297" s="335"/>
      <c r="BK297" s="336">
        <f>COUNTIF(BK277:BL296,"&gt;0")</f>
        <v>0</v>
      </c>
      <c r="BL297" s="336"/>
      <c r="BM297" s="335">
        <v>23</v>
      </c>
      <c r="BN297" s="335"/>
      <c r="BO297" s="336">
        <f>COUNTIF(BO277:BP296,"&gt;0")</f>
        <v>0</v>
      </c>
      <c r="BP297" s="336"/>
      <c r="BQ297" s="86">
        <v>24</v>
      </c>
      <c r="BS297" s="11"/>
      <c r="BT297" s="11"/>
      <c r="BU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DZ297" s="11"/>
      <c r="EA297" s="11"/>
      <c r="EB297" s="11"/>
      <c r="EC297" s="11"/>
      <c r="ED297" s="11"/>
      <c r="EE297" s="11"/>
      <c r="EF297" s="11"/>
      <c r="EG297" s="11"/>
      <c r="EH297" s="11"/>
      <c r="EI297" s="11"/>
      <c r="EJ297" s="11"/>
      <c r="EK297" s="11"/>
      <c r="EL297" s="11"/>
      <c r="EM297" s="11"/>
      <c r="EN297" s="11"/>
      <c r="EO297" s="11"/>
      <c r="EP297" s="11"/>
      <c r="EQ297" s="11"/>
      <c r="ER297" s="11"/>
      <c r="ES297" s="11"/>
      <c r="ET297" s="11"/>
      <c r="EU297" s="11"/>
      <c r="EV297" s="11"/>
      <c r="EW297" s="11"/>
      <c r="EX297" s="11"/>
      <c r="EY297" s="11"/>
      <c r="EZ297" s="11"/>
      <c r="FA297" s="11"/>
      <c r="FB297" s="11"/>
      <c r="FC297" s="11"/>
      <c r="FD297" s="11"/>
      <c r="FE297" s="11"/>
      <c r="FF297" s="11"/>
      <c r="FG297" s="11"/>
      <c r="FH297" s="11"/>
      <c r="FI297" s="11"/>
      <c r="FJ297" s="11"/>
      <c r="FK297" s="11"/>
      <c r="FL297" s="11"/>
      <c r="FM297" s="11"/>
      <c r="FN297" s="11"/>
      <c r="FO297" s="11"/>
      <c r="FP297" s="11"/>
      <c r="FQ297" s="11"/>
      <c r="FR297" s="11"/>
      <c r="FS297" s="11"/>
      <c r="FT297" s="11"/>
      <c r="FU297" s="11"/>
      <c r="FV297" s="11"/>
      <c r="FW297" s="11"/>
      <c r="FX297" s="11"/>
      <c r="FY297" s="11"/>
      <c r="FZ297" s="11"/>
      <c r="GA297" s="11"/>
      <c r="GB297" s="11"/>
      <c r="GC297" s="11"/>
      <c r="GD297" s="11"/>
      <c r="GE297" s="11"/>
      <c r="GF297" s="11"/>
      <c r="GG297" s="11"/>
      <c r="GH297" s="11"/>
      <c r="GI297" s="11"/>
      <c r="GJ297" s="11"/>
      <c r="GK297" s="11"/>
      <c r="GL297" s="11"/>
    </row>
    <row r="298" spans="1:194" s="22" customFormat="1" ht="10.5" customHeight="1" hidden="1">
      <c r="A298" s="50"/>
      <c r="B298" s="50"/>
      <c r="C298" s="48"/>
      <c r="D298" s="48"/>
      <c r="E298" s="49"/>
      <c r="G298" s="141" t="s">
        <v>377</v>
      </c>
      <c r="H298" s="142"/>
      <c r="I298" s="143"/>
      <c r="J298" s="129" t="s">
        <v>176</v>
      </c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  <c r="U298" s="129"/>
      <c r="V298" s="129"/>
      <c r="W298" s="129"/>
      <c r="X298" s="129"/>
      <c r="Y298" s="292" t="s">
        <v>177</v>
      </c>
      <c r="Z298" s="333"/>
      <c r="AA298" s="333"/>
      <c r="AB298" s="333"/>
      <c r="AC298" s="333"/>
      <c r="AD298" s="333"/>
      <c r="AE298" s="333"/>
      <c r="AF298" s="333"/>
      <c r="AG298" s="305">
        <v>1</v>
      </c>
      <c r="AH298" s="306"/>
      <c r="AI298" s="307"/>
      <c r="AJ298" s="285"/>
      <c r="AK298" s="286"/>
      <c r="AL298" s="287">
        <f>MAX(AN299-AJ299,0)</f>
        <v>0</v>
      </c>
      <c r="AM298" s="288"/>
      <c r="AN298" s="288"/>
      <c r="AO298" s="289"/>
      <c r="AP298" s="287">
        <f>MAX(AR299-AN299,0)</f>
        <v>0</v>
      </c>
      <c r="AQ298" s="288"/>
      <c r="AR298" s="288"/>
      <c r="AS298" s="289"/>
      <c r="AT298" s="287">
        <f>MAX(AV299-AR299,0)</f>
        <v>0</v>
      </c>
      <c r="AU298" s="288"/>
      <c r="AV298" s="288"/>
      <c r="AW298" s="289"/>
      <c r="AX298" s="287">
        <f>MAX(AZ299-AV299,0)</f>
        <v>0</v>
      </c>
      <c r="AY298" s="288"/>
      <c r="AZ298" s="288"/>
      <c r="BA298" s="289"/>
      <c r="BB298" s="287">
        <f>MAX(BD299-AZ299,0)</f>
        <v>0</v>
      </c>
      <c r="BC298" s="288"/>
      <c r="BD298" s="288"/>
      <c r="BE298" s="289"/>
      <c r="BF298" s="287">
        <f>MAX(BH299-BD299,0)</f>
        <v>0</v>
      </c>
      <c r="BG298" s="288"/>
      <c r="BH298" s="288"/>
      <c r="BI298" s="289"/>
      <c r="BJ298" s="287">
        <f>MAX(BL299-BH299,0)</f>
        <v>0</v>
      </c>
      <c r="BK298" s="288"/>
      <c r="BL298" s="288"/>
      <c r="BM298" s="289"/>
      <c r="BN298" s="287">
        <f>MAX(BP299-BL299,0)</f>
        <v>0</v>
      </c>
      <c r="BO298" s="288"/>
      <c r="BP298" s="288"/>
      <c r="BQ298" s="289"/>
      <c r="BR298" s="72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DZ298" s="11"/>
      <c r="EA298" s="11"/>
      <c r="EB298" s="11"/>
      <c r="EC298" s="11"/>
      <c r="ED298" s="11"/>
      <c r="EE298" s="11"/>
      <c r="EF298" s="11"/>
      <c r="EG298" s="11"/>
      <c r="EH298" s="11"/>
      <c r="EI298" s="11"/>
      <c r="EJ298" s="11"/>
      <c r="EK298" s="11"/>
      <c r="EL298" s="11"/>
      <c r="EM298" s="11"/>
      <c r="EN298" s="11"/>
      <c r="EO298" s="11"/>
      <c r="EP298" s="11"/>
      <c r="EQ298" s="11"/>
      <c r="ER298" s="11"/>
      <c r="ES298" s="11"/>
      <c r="ET298" s="11"/>
      <c r="EU298" s="11"/>
      <c r="EV298" s="11"/>
      <c r="EW298" s="11"/>
      <c r="EX298" s="11"/>
      <c r="EY298" s="11"/>
      <c r="EZ298" s="11"/>
      <c r="FA298" s="11"/>
      <c r="FB298" s="11"/>
      <c r="FC298" s="11"/>
      <c r="FD298" s="11"/>
      <c r="FE298" s="11"/>
      <c r="FF298" s="11"/>
      <c r="FG298" s="11"/>
      <c r="FH298" s="11"/>
      <c r="FI298" s="11"/>
      <c r="FJ298" s="11"/>
      <c r="FK298" s="11"/>
      <c r="FL298" s="11"/>
      <c r="FM298" s="11"/>
      <c r="FN298" s="11"/>
      <c r="FO298" s="11"/>
      <c r="FP298" s="11"/>
      <c r="FQ298" s="11"/>
      <c r="FR298" s="11"/>
      <c r="FS298" s="11"/>
      <c r="FT298" s="11"/>
      <c r="FU298" s="11"/>
      <c r="FV298" s="11"/>
      <c r="FW298" s="11"/>
      <c r="FX298" s="11"/>
      <c r="FY298" s="11"/>
      <c r="FZ298" s="11"/>
      <c r="GA298" s="11"/>
      <c r="GB298" s="11"/>
      <c r="GC298" s="11"/>
      <c r="GD298" s="11"/>
      <c r="GE298" s="11"/>
      <c r="GF298" s="11"/>
      <c r="GG298" s="11"/>
      <c r="GH298" s="11"/>
      <c r="GI298" s="11"/>
      <c r="GJ298" s="11"/>
      <c r="GK298" s="11"/>
      <c r="GL298" s="11"/>
    </row>
    <row r="299" spans="1:194" s="22" customFormat="1" ht="10.5" customHeight="1" hidden="1">
      <c r="A299" s="50"/>
      <c r="B299" s="50"/>
      <c r="C299" s="48" t="e">
        <f>C260+1</f>
        <v>#REF!</v>
      </c>
      <c r="D299" s="48">
        <v>-8</v>
      </c>
      <c r="E299" s="49"/>
      <c r="G299" s="144"/>
      <c r="H299" s="145"/>
      <c r="I299" s="146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  <c r="U299" s="129"/>
      <c r="V299" s="129"/>
      <c r="W299" s="129"/>
      <c r="X299" s="129"/>
      <c r="Y299" s="293"/>
      <c r="Z299" s="333"/>
      <c r="AA299" s="333"/>
      <c r="AB299" s="333"/>
      <c r="AC299" s="333"/>
      <c r="AD299" s="333"/>
      <c r="AE299" s="333"/>
      <c r="AF299" s="333"/>
      <c r="AG299" s="308"/>
      <c r="AH299" s="309"/>
      <c r="AI299" s="310"/>
      <c r="AJ299" s="314">
        <f>BP259</f>
        <v>0</v>
      </c>
      <c r="AK299" s="314"/>
      <c r="AL299" s="314"/>
      <c r="AM299" s="73"/>
      <c r="AN299" s="315">
        <f>IF(SUMPRODUCT($AG$197:$AG$216,AO277:AO296)&lt;9970,INT(SUMPRODUCT($AG$197:$AG$216,AO277:AO296)*100)/10000,100)</f>
        <v>0</v>
      </c>
      <c r="AO299" s="316"/>
      <c r="AP299" s="316"/>
      <c r="AQ299" s="317"/>
      <c r="AR299" s="315">
        <f>IF(SUMPRODUCT($AG$197:$AG$216,AS277:AS296)&lt;9970,INT(SUMPRODUCT($AG$197:$AG$216,AS277:AS296)*100)/10000,100)</f>
        <v>0</v>
      </c>
      <c r="AS299" s="316"/>
      <c r="AT299" s="316"/>
      <c r="AU299" s="317"/>
      <c r="AV299" s="315">
        <f>IF(SUMPRODUCT($AG$197:$AG$216,AW277:AW296)&lt;9970,INT(SUMPRODUCT($AG$197:$AG$216,AW277:AW296)*100)/10000,100)</f>
        <v>0</v>
      </c>
      <c r="AW299" s="316"/>
      <c r="AX299" s="316"/>
      <c r="AY299" s="317"/>
      <c r="AZ299" s="315">
        <f>IF(SUMPRODUCT($AG$197:$AG$216,BA277:BA296)&lt;9970,INT(SUMPRODUCT($AG$197:$AG$216,BA277:BA296)*100)/10000,100)</f>
        <v>0</v>
      </c>
      <c r="BA299" s="316"/>
      <c r="BB299" s="316"/>
      <c r="BC299" s="317"/>
      <c r="BD299" s="315">
        <f>IF(SUMPRODUCT($AG$197:$AG$216,BE277:BE296)&lt;9970,INT(SUMPRODUCT($AG$197:$AG$216,BE277:BE296)*100)/10000,100)</f>
        <v>0</v>
      </c>
      <c r="BE299" s="316"/>
      <c r="BF299" s="316"/>
      <c r="BG299" s="317"/>
      <c r="BH299" s="315">
        <f>IF(SUMPRODUCT($AG$197:$AG$216,BI277:BI296)&lt;9970,INT(SUMPRODUCT($AG$197:$AG$216,BI277:BI296)*100)/10000,100)</f>
        <v>0</v>
      </c>
      <c r="BI299" s="316"/>
      <c r="BJ299" s="316"/>
      <c r="BK299" s="317"/>
      <c r="BL299" s="315">
        <f>IF(SUMPRODUCT($AG$197:$AG$216,BM277:BM296)&lt;9970,INT(SUMPRODUCT($AG$197:$AG$216,BM277:BM296)*100)/10000,100)</f>
        <v>0</v>
      </c>
      <c r="BM299" s="316"/>
      <c r="BN299" s="316"/>
      <c r="BO299" s="317"/>
      <c r="BP299" s="315">
        <f>IF(SUMPRODUCT($AG$197:$AG$216,BQ277:BQ296)&lt;9970,INT(SUMPRODUCT($AG$197:$AG$216,BQ277:BQ296)*100)/10000,100)</f>
        <v>0</v>
      </c>
      <c r="BQ299" s="316"/>
      <c r="BR299" s="317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DZ299" s="11"/>
      <c r="EA299" s="11"/>
      <c r="EB299" s="11"/>
      <c r="EC299" s="11"/>
      <c r="ED299" s="11"/>
      <c r="EE299" s="11"/>
      <c r="EF299" s="11"/>
      <c r="EG299" s="11"/>
      <c r="EH299" s="11"/>
      <c r="EI299" s="11"/>
      <c r="EJ299" s="11"/>
      <c r="EK299" s="11"/>
      <c r="EL299" s="11"/>
      <c r="EM299" s="78"/>
      <c r="EN299" s="78"/>
      <c r="EO299" s="78"/>
      <c r="EP299" s="78"/>
      <c r="EQ299" s="79"/>
      <c r="ER299" s="11"/>
      <c r="ES299" s="11"/>
      <c r="ET299" s="11"/>
      <c r="EU299" s="11"/>
      <c r="EV299" s="11"/>
      <c r="EW299" s="11"/>
      <c r="EX299" s="11"/>
      <c r="EY299" s="11"/>
      <c r="EZ299" s="11"/>
      <c r="FA299" s="11"/>
      <c r="FB299" s="11"/>
      <c r="FC299" s="11"/>
      <c r="FD299" s="11"/>
      <c r="FE299" s="11"/>
      <c r="FF299" s="11"/>
      <c r="FG299" s="11"/>
      <c r="FH299" s="11"/>
      <c r="FI299" s="11"/>
      <c r="FJ299" s="11"/>
      <c r="FK299" s="11"/>
      <c r="FL299" s="11"/>
      <c r="FM299" s="11"/>
      <c r="FN299" s="11"/>
      <c r="FO299" s="11"/>
      <c r="FP299" s="11"/>
      <c r="FQ299" s="11"/>
      <c r="FR299" s="11"/>
      <c r="FS299" s="11"/>
      <c r="FT299" s="11"/>
      <c r="FU299" s="11"/>
      <c r="FV299" s="11"/>
      <c r="FW299" s="11"/>
      <c r="FX299" s="11"/>
      <c r="FY299" s="11"/>
      <c r="FZ299" s="11"/>
      <c r="GA299" s="11"/>
      <c r="GB299" s="11"/>
      <c r="GC299" s="11"/>
      <c r="GD299" s="11"/>
      <c r="GE299" s="11"/>
      <c r="GF299" s="11"/>
      <c r="GG299" s="11"/>
      <c r="GH299" s="11"/>
      <c r="GI299" s="11"/>
      <c r="GJ299" s="11"/>
      <c r="GK299" s="11"/>
      <c r="GL299" s="11"/>
    </row>
    <row r="300" spans="1:194" s="22" customFormat="1" ht="10.5" customHeight="1" hidden="1">
      <c r="A300" s="50"/>
      <c r="B300" s="50"/>
      <c r="C300" s="48" t="e">
        <f>C299+1</f>
        <v>#REF!</v>
      </c>
      <c r="D300" s="48" t="s">
        <v>370</v>
      </c>
      <c r="E300" s="49"/>
      <c r="G300" s="144"/>
      <c r="H300" s="145"/>
      <c r="I300" s="146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  <c r="Y300" s="297" t="s">
        <v>15</v>
      </c>
      <c r="Z300" s="299">
        <f>SUM(Z277:AF296)</f>
        <v>153453.460600001</v>
      </c>
      <c r="AA300" s="300"/>
      <c r="AB300" s="300"/>
      <c r="AC300" s="300"/>
      <c r="AD300" s="300"/>
      <c r="AE300" s="300"/>
      <c r="AF300" s="301"/>
      <c r="AG300" s="334"/>
      <c r="AH300" s="334"/>
      <c r="AI300" s="334"/>
      <c r="AJ300" s="285"/>
      <c r="AK300" s="286"/>
      <c r="AL300" s="287">
        <f>MAX(AN301-AJ301,0)</f>
        <v>0</v>
      </c>
      <c r="AM300" s="288"/>
      <c r="AN300" s="288"/>
      <c r="AO300" s="289"/>
      <c r="AP300" s="287">
        <f>MAX(AR301-AN301,0)</f>
        <v>0</v>
      </c>
      <c r="AQ300" s="288"/>
      <c r="AR300" s="288"/>
      <c r="AS300" s="289"/>
      <c r="AT300" s="287">
        <f>MAX(AV301-AR301,0)</f>
        <v>0</v>
      </c>
      <c r="AU300" s="288"/>
      <c r="AV300" s="288"/>
      <c r="AW300" s="289"/>
      <c r="AX300" s="287">
        <f>MAX(AZ301-AV301,0)</f>
        <v>0</v>
      </c>
      <c r="AY300" s="288"/>
      <c r="AZ300" s="288"/>
      <c r="BA300" s="289"/>
      <c r="BB300" s="287">
        <f>MAX(BD301-AZ301,0)</f>
        <v>0</v>
      </c>
      <c r="BC300" s="288"/>
      <c r="BD300" s="288"/>
      <c r="BE300" s="289"/>
      <c r="BF300" s="287">
        <f>MAX(BH301-BD301,0)</f>
        <v>0</v>
      </c>
      <c r="BG300" s="288"/>
      <c r="BH300" s="288"/>
      <c r="BI300" s="289"/>
      <c r="BJ300" s="287">
        <f>MAX(BL301-BH301,0)</f>
        <v>0</v>
      </c>
      <c r="BK300" s="288"/>
      <c r="BL300" s="288"/>
      <c r="BM300" s="289"/>
      <c r="BN300" s="287">
        <f>MAX(BP301-BL301,0)</f>
        <v>0</v>
      </c>
      <c r="BO300" s="288"/>
      <c r="BP300" s="288"/>
      <c r="BQ300" s="289"/>
      <c r="BR300" s="72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DZ300" s="11"/>
      <c r="EA300" s="11"/>
      <c r="EB300" s="11"/>
      <c r="EC300" s="11"/>
      <c r="ED300" s="11"/>
      <c r="EE300" s="11"/>
      <c r="EF300" s="11"/>
      <c r="EG300" s="11"/>
      <c r="EH300" s="11"/>
      <c r="EI300" s="11"/>
      <c r="EJ300" s="11"/>
      <c r="EK300" s="11"/>
      <c r="EL300" s="11"/>
      <c r="EM300" s="11"/>
      <c r="EN300" s="11"/>
      <c r="EO300" s="11"/>
      <c r="EP300" s="11"/>
      <c r="EQ300" s="11"/>
      <c r="ER300" s="11"/>
      <c r="ES300" s="11"/>
      <c r="ET300" s="11"/>
      <c r="EU300" s="11"/>
      <c r="EV300" s="11"/>
      <c r="EW300" s="11"/>
      <c r="EX300" s="11"/>
      <c r="EY300" s="11"/>
      <c r="EZ300" s="11"/>
      <c r="FA300" s="11"/>
      <c r="FB300" s="11"/>
      <c r="FC300" s="11"/>
      <c r="FD300" s="11"/>
      <c r="FE300" s="11"/>
      <c r="FF300" s="11"/>
      <c r="FG300" s="11"/>
      <c r="FH300" s="11"/>
      <c r="FI300" s="11"/>
      <c r="FJ300" s="11"/>
      <c r="FK300" s="11"/>
      <c r="FL300" s="11"/>
      <c r="FM300" s="11"/>
      <c r="FN300" s="11"/>
      <c r="FO300" s="11"/>
      <c r="FP300" s="11"/>
      <c r="FQ300" s="11"/>
      <c r="FR300" s="11"/>
      <c r="FS300" s="11"/>
      <c r="FT300" s="11"/>
      <c r="FU300" s="11"/>
      <c r="FV300" s="11"/>
      <c r="FW300" s="11"/>
      <c r="FX300" s="11"/>
      <c r="FY300" s="11"/>
      <c r="FZ300" s="11"/>
      <c r="GA300" s="11"/>
      <c r="GB300" s="11"/>
      <c r="GC300" s="11"/>
      <c r="GD300" s="11"/>
      <c r="GE300" s="11"/>
      <c r="GF300" s="11"/>
      <c r="GG300" s="11"/>
      <c r="GH300" s="11"/>
      <c r="GI300" s="11"/>
      <c r="GJ300" s="11"/>
      <c r="GK300" s="11"/>
      <c r="GL300" s="11"/>
    </row>
    <row r="301" spans="1:194" s="22" customFormat="1" ht="10.5" customHeight="1" hidden="1">
      <c r="A301" s="50"/>
      <c r="B301" s="50"/>
      <c r="C301" s="48"/>
      <c r="D301" s="48"/>
      <c r="E301" s="49"/>
      <c r="G301" s="147"/>
      <c r="H301" s="148"/>
      <c r="I301" s="14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  <c r="U301" s="129"/>
      <c r="V301" s="129"/>
      <c r="W301" s="129"/>
      <c r="X301" s="129"/>
      <c r="Y301" s="298"/>
      <c r="Z301" s="302"/>
      <c r="AA301" s="303"/>
      <c r="AB301" s="303"/>
      <c r="AC301" s="303"/>
      <c r="AD301" s="303"/>
      <c r="AE301" s="303"/>
      <c r="AF301" s="304"/>
      <c r="AG301" s="334"/>
      <c r="AH301" s="334"/>
      <c r="AI301" s="334"/>
      <c r="AJ301" s="314">
        <f>AJ299*Z300/100</f>
        <v>0</v>
      </c>
      <c r="AK301" s="314"/>
      <c r="AL301" s="314"/>
      <c r="AM301" s="74"/>
      <c r="AN301" s="314">
        <f>INT(AN299*$Z$220)/100</f>
        <v>0</v>
      </c>
      <c r="AO301" s="314"/>
      <c r="AP301" s="314"/>
      <c r="AQ301" s="314"/>
      <c r="AR301" s="314">
        <f>INT(AR299*$Z$220)/100</f>
        <v>0</v>
      </c>
      <c r="AS301" s="314"/>
      <c r="AT301" s="314"/>
      <c r="AU301" s="314"/>
      <c r="AV301" s="314">
        <f>INT(AV299*$Z$220)/100</f>
        <v>0</v>
      </c>
      <c r="AW301" s="314"/>
      <c r="AX301" s="314"/>
      <c r="AY301" s="314"/>
      <c r="AZ301" s="314">
        <f>INT(AZ299*$Z$220)/100</f>
        <v>0</v>
      </c>
      <c r="BA301" s="314"/>
      <c r="BB301" s="314"/>
      <c r="BC301" s="314"/>
      <c r="BD301" s="314">
        <f>INT(BD299*$Z$220)/100</f>
        <v>0</v>
      </c>
      <c r="BE301" s="314"/>
      <c r="BF301" s="314"/>
      <c r="BG301" s="314"/>
      <c r="BH301" s="314">
        <f>INT(BH299*$Z$220)/100</f>
        <v>0</v>
      </c>
      <c r="BI301" s="314"/>
      <c r="BJ301" s="314"/>
      <c r="BK301" s="314"/>
      <c r="BL301" s="314">
        <f>INT(BL299*$Z$220)/100</f>
        <v>0</v>
      </c>
      <c r="BM301" s="314"/>
      <c r="BN301" s="314"/>
      <c r="BO301" s="314"/>
      <c r="BP301" s="314">
        <f>INT(BP299*$Z$220)/100</f>
        <v>0</v>
      </c>
      <c r="BQ301" s="314"/>
      <c r="BR301" s="314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DZ301" s="11"/>
      <c r="EA301" s="11"/>
      <c r="EB301" s="11"/>
      <c r="EC301" s="11"/>
      <c r="ED301" s="11"/>
      <c r="EE301" s="11"/>
      <c r="EF301" s="11"/>
      <c r="EG301" s="11"/>
      <c r="EH301" s="11"/>
      <c r="EI301" s="11"/>
      <c r="EJ301" s="11"/>
      <c r="EK301" s="11"/>
      <c r="EL301" s="11"/>
      <c r="EM301" s="11"/>
      <c r="EN301" s="11"/>
      <c r="EO301" s="11"/>
      <c r="EP301" s="11"/>
      <c r="EQ301" s="11"/>
      <c r="ER301" s="11"/>
      <c r="ES301" s="11"/>
      <c r="ET301" s="11"/>
      <c r="EU301" s="11"/>
      <c r="EV301" s="11"/>
      <c r="EW301" s="11"/>
      <c r="EX301" s="11"/>
      <c r="EY301" s="11"/>
      <c r="EZ301" s="11"/>
      <c r="FA301" s="11"/>
      <c r="FB301" s="11"/>
      <c r="FC301" s="11"/>
      <c r="FD301" s="11"/>
      <c r="FE301" s="11"/>
      <c r="FF301" s="11"/>
      <c r="FG301" s="11"/>
      <c r="FH301" s="11"/>
      <c r="FI301" s="11"/>
      <c r="FJ301" s="11"/>
      <c r="FK301" s="11"/>
      <c r="FL301" s="11"/>
      <c r="FM301" s="11"/>
      <c r="FN301" s="11"/>
      <c r="FO301" s="11"/>
      <c r="FP301" s="11"/>
      <c r="FQ301" s="11"/>
      <c r="FR301" s="11"/>
      <c r="FS301" s="11"/>
      <c r="FT301" s="11"/>
      <c r="FU301" s="11"/>
      <c r="FV301" s="11"/>
      <c r="FW301" s="11"/>
      <c r="FX301" s="11"/>
      <c r="FY301" s="11"/>
      <c r="FZ301" s="11"/>
      <c r="GA301" s="11"/>
      <c r="GB301" s="11"/>
      <c r="GC301" s="11"/>
      <c r="GD301" s="11"/>
      <c r="GE301" s="11"/>
      <c r="GF301" s="11"/>
      <c r="GG301" s="11"/>
      <c r="GH301" s="11"/>
      <c r="GI301" s="11"/>
      <c r="GJ301" s="11"/>
      <c r="GK301" s="11"/>
      <c r="GL301" s="11"/>
    </row>
    <row r="302" spans="1:69" ht="10.5" customHeight="1" hidden="1">
      <c r="A302" s="76"/>
      <c r="B302" s="76"/>
      <c r="C302" s="12"/>
      <c r="D302" s="48"/>
      <c r="E302" s="52"/>
      <c r="G302" s="27"/>
      <c r="H302" s="6"/>
      <c r="AK302" s="59"/>
      <c r="AL302" s="75"/>
      <c r="AM302" s="28" t="s">
        <v>178</v>
      </c>
      <c r="AN302" s="28"/>
      <c r="AO302" s="75"/>
      <c r="AP302" s="75"/>
      <c r="AQ302" s="75"/>
      <c r="AR302" s="75"/>
      <c r="AS302" s="75"/>
      <c r="AT302" s="75"/>
      <c r="AU302" s="75"/>
      <c r="AV302" s="75"/>
      <c r="AW302" s="75"/>
      <c r="AX302" s="75"/>
      <c r="AY302" s="75"/>
      <c r="AZ302" s="75"/>
      <c r="BC302" s="59"/>
      <c r="BD302" s="75"/>
      <c r="BE302" s="75"/>
      <c r="BF302" s="75"/>
      <c r="BG302" s="75"/>
      <c r="BH302" s="75"/>
      <c r="BI302" s="75"/>
      <c r="BJ302" s="75"/>
      <c r="BK302" s="75"/>
      <c r="BL302" s="75"/>
      <c r="BM302" s="75"/>
      <c r="BN302" s="75"/>
      <c r="BO302" s="75"/>
      <c r="BP302" s="75"/>
      <c r="BQ302" s="75"/>
    </row>
    <row r="303" spans="1:69" ht="10.5" customHeight="1" hidden="1">
      <c r="A303" s="47"/>
      <c r="B303" s="47"/>
      <c r="C303" s="12"/>
      <c r="D303" s="48">
        <f>IF(cronomes&gt;=17,"D","")</f>
      </c>
      <c r="E303" s="52"/>
      <c r="F303" s="13"/>
      <c r="G303" s="318"/>
      <c r="H303" s="318"/>
      <c r="I303" s="318"/>
      <c r="J303" s="318"/>
      <c r="K303" s="318"/>
      <c r="L303" s="318"/>
      <c r="M303" s="318"/>
      <c r="N303" s="318"/>
      <c r="O303" s="318"/>
      <c r="P303" s="318"/>
      <c r="Q303" s="318"/>
      <c r="R303" s="318"/>
      <c r="S303" s="318"/>
      <c r="T303" s="318"/>
      <c r="U303" s="318"/>
      <c r="V303" s="318"/>
      <c r="W303" s="318"/>
      <c r="X303" s="318"/>
      <c r="BD303" s="77"/>
      <c r="BE303" s="77"/>
      <c r="BF303" s="77"/>
      <c r="BG303" s="77"/>
      <c r="BH303" s="77"/>
      <c r="BI303" s="77"/>
      <c r="BJ303" s="77"/>
      <c r="BK303" s="77"/>
      <c r="BL303" s="77"/>
      <c r="BM303" s="77"/>
      <c r="BN303" s="77"/>
      <c r="BO303" s="77"/>
      <c r="BP303" s="77"/>
      <c r="BQ303" s="77"/>
    </row>
    <row r="304" spans="1:69" ht="10.5" customHeight="1" hidden="1">
      <c r="A304" s="47"/>
      <c r="B304" s="47"/>
      <c r="C304" s="12"/>
      <c r="D304" s="48"/>
      <c r="E304" s="52"/>
      <c r="G304" s="31" t="s">
        <v>3</v>
      </c>
      <c r="H304" s="60" t="s">
        <v>4</v>
      </c>
      <c r="BD304" s="77"/>
      <c r="BE304" s="77"/>
      <c r="BF304" s="77"/>
      <c r="BG304" s="77"/>
      <c r="BH304" s="77"/>
      <c r="BI304" s="77"/>
      <c r="BJ304" s="77"/>
      <c r="BK304" s="77"/>
      <c r="BL304" s="77"/>
      <c r="BM304" s="77"/>
      <c r="BN304" s="77"/>
      <c r="BO304" s="77"/>
      <c r="BP304" s="77"/>
      <c r="BQ304" s="77"/>
    </row>
    <row r="305" spans="1:5" ht="3.75" customHeight="1" hidden="1">
      <c r="A305" s="47"/>
      <c r="B305" s="47"/>
      <c r="C305" s="12"/>
      <c r="D305" s="48"/>
      <c r="E305" s="52"/>
    </row>
    <row r="306" spans="1:69" ht="10.5" customHeight="1" hidden="1">
      <c r="A306" s="47"/>
      <c r="B306" s="47"/>
      <c r="C306" s="12"/>
      <c r="D306" s="48"/>
      <c r="E306" s="52"/>
      <c r="G306" s="29" t="s">
        <v>179</v>
      </c>
      <c r="H306" s="29"/>
      <c r="I306" s="29"/>
      <c r="J306" s="29"/>
      <c r="AE306" s="10"/>
      <c r="AF306" s="10"/>
      <c r="AG306" s="10"/>
      <c r="AH306" s="10"/>
      <c r="AI306" s="1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C306" s="36"/>
      <c r="BD306" s="36"/>
      <c r="BE306" s="36"/>
      <c r="BF306" s="36"/>
      <c r="BG306" s="36"/>
      <c r="BH306" s="36"/>
      <c r="BI306" s="36"/>
      <c r="BJ306" s="36"/>
      <c r="BK306" s="36"/>
      <c r="BL306" s="36"/>
      <c r="BM306" s="36"/>
      <c r="BN306" s="36"/>
      <c r="BO306" s="36"/>
      <c r="BP306" s="36"/>
      <c r="BQ306" s="36"/>
    </row>
    <row r="307" spans="1:69" ht="10.5" customHeight="1" hidden="1">
      <c r="A307" s="47"/>
      <c r="B307" s="47"/>
      <c r="C307" s="12"/>
      <c r="D307" s="48"/>
      <c r="E307" s="52"/>
      <c r="G307" s="30" t="s">
        <v>180</v>
      </c>
      <c r="H307" s="29" t="s">
        <v>181</v>
      </c>
      <c r="I307" s="29"/>
      <c r="J307" s="29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C307" s="32" t="s">
        <v>7</v>
      </c>
      <c r="BD307" s="61" t="s">
        <v>183</v>
      </c>
      <c r="BE307" s="3"/>
      <c r="BF307" s="33"/>
      <c r="BG307" s="3"/>
      <c r="BH307" s="3"/>
      <c r="BI307" s="33"/>
      <c r="BJ307" s="33"/>
      <c r="BK307" s="33"/>
      <c r="BL307" s="33"/>
      <c r="BM307" s="33"/>
      <c r="BN307" s="33"/>
      <c r="BO307" s="33"/>
      <c r="BP307" s="33"/>
      <c r="BQ307" s="33"/>
    </row>
    <row r="308" spans="1:69" ht="10.5" customHeight="1" hidden="1">
      <c r="A308" s="47"/>
      <c r="B308" s="47"/>
      <c r="C308" s="12"/>
      <c r="D308" s="48"/>
      <c r="E308" s="52"/>
      <c r="G308" s="30" t="s">
        <v>180</v>
      </c>
      <c r="H308" s="29" t="s">
        <v>182</v>
      </c>
      <c r="I308" s="29"/>
      <c r="J308" s="29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  <c r="AZ308" s="40"/>
      <c r="BC308" s="59" t="s">
        <v>5</v>
      </c>
      <c r="BD308" s="326">
        <f>BD229</f>
        <v>0</v>
      </c>
      <c r="BE308" s="326"/>
      <c r="BF308" s="326"/>
      <c r="BG308" s="326"/>
      <c r="BH308" s="326"/>
      <c r="BI308" s="326"/>
      <c r="BJ308" s="326"/>
      <c r="BK308" s="326"/>
      <c r="BL308" s="326"/>
      <c r="BM308" s="326"/>
      <c r="BN308" s="326"/>
      <c r="BO308" s="326"/>
      <c r="BP308" s="326"/>
      <c r="BQ308" s="326"/>
    </row>
    <row r="309" spans="1:69" ht="10.5" customHeight="1" hidden="1">
      <c r="A309" s="47"/>
      <c r="B309" s="47"/>
      <c r="C309" s="12"/>
      <c r="D309" s="48"/>
      <c r="E309" s="11"/>
      <c r="G309" s="29"/>
      <c r="H309" s="29"/>
      <c r="I309" s="29" t="s">
        <v>198</v>
      </c>
      <c r="J309" s="29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C309" s="59" t="s">
        <v>6</v>
      </c>
      <c r="BD309" s="327">
        <f>BD270</f>
        <v>0</v>
      </c>
      <c r="BE309" s="328"/>
      <c r="BF309" s="328"/>
      <c r="BG309" s="328"/>
      <c r="BH309" s="328"/>
      <c r="BI309" s="328"/>
      <c r="BJ309" s="328"/>
      <c r="BK309" s="328"/>
      <c r="BL309" s="328"/>
      <c r="BM309" s="328"/>
      <c r="BN309" s="328"/>
      <c r="BO309" s="328"/>
      <c r="BP309" s="328"/>
      <c r="BQ309" s="328"/>
    </row>
    <row r="310" spans="1:69" ht="10.5" customHeight="1" hidden="1">
      <c r="A310" s="47"/>
      <c r="B310" s="47"/>
      <c r="C310" s="12"/>
      <c r="D310" s="48"/>
      <c r="E310" s="52"/>
      <c r="I310" s="29" t="s">
        <v>199</v>
      </c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  <c r="AX310" s="40"/>
      <c r="AY310" s="40"/>
      <c r="AZ310" s="40"/>
      <c r="BC310" s="59" t="s">
        <v>8</v>
      </c>
      <c r="BD310" s="329">
        <f>BD271</f>
        <v>0</v>
      </c>
      <c r="BE310" s="329"/>
      <c r="BF310" s="329"/>
      <c r="BG310" s="329"/>
      <c r="BH310" s="329"/>
      <c r="BI310" s="329"/>
      <c r="BJ310" s="329"/>
      <c r="BK310" s="329"/>
      <c r="BL310" s="329"/>
      <c r="BM310" s="329"/>
      <c r="BN310" s="329"/>
      <c r="BO310" s="329"/>
      <c r="BP310" s="329"/>
      <c r="BQ310" s="329"/>
    </row>
    <row r="311" spans="1:36" ht="3.75" customHeight="1" hidden="1">
      <c r="A311" s="47" t="s">
        <v>194</v>
      </c>
      <c r="B311" s="47" t="s">
        <v>194</v>
      </c>
      <c r="C311" s="12"/>
      <c r="D311" s="48"/>
      <c r="E311" s="52" t="s">
        <v>9</v>
      </c>
      <c r="F311" s="3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3"/>
    </row>
    <row r="312" spans="6:163" ht="12.75">
      <c r="F312" s="2"/>
      <c r="G312" s="2"/>
      <c r="H312" s="2"/>
      <c r="BS312" s="40"/>
      <c r="BT312" s="40"/>
      <c r="BU312" s="40"/>
      <c r="BV312" s="40"/>
      <c r="BW312" s="40"/>
      <c r="BX312" s="40"/>
      <c r="BY312" s="40"/>
      <c r="BZ312" s="40"/>
      <c r="CA312" s="40"/>
      <c r="CB312" s="40"/>
      <c r="CC312" s="40"/>
      <c r="CD312" s="40"/>
      <c r="CE312" s="40"/>
      <c r="CF312" s="40"/>
      <c r="CG312" s="40"/>
      <c r="CH312" s="40"/>
      <c r="CI312" s="40"/>
      <c r="CJ312" s="40"/>
      <c r="CK312" s="40"/>
      <c r="CL312" s="40"/>
      <c r="CM312" s="40"/>
      <c r="CN312" s="40"/>
      <c r="CO312" s="40"/>
      <c r="CP312" s="40"/>
      <c r="CQ312" s="40"/>
      <c r="CR312" s="40"/>
      <c r="CS312" s="40"/>
      <c r="CT312" s="40"/>
      <c r="CU312" s="40"/>
      <c r="CV312" s="40"/>
      <c r="CW312" s="40"/>
      <c r="CX312" s="40"/>
      <c r="CY312" s="40"/>
      <c r="CZ312" s="40"/>
      <c r="DA312" s="40"/>
      <c r="DB312" s="40"/>
      <c r="DC312" s="40"/>
      <c r="DD312" s="40"/>
      <c r="DE312" s="40"/>
      <c r="DF312" s="40"/>
      <c r="DG312" s="40"/>
      <c r="DH312" s="40"/>
      <c r="DI312" s="40"/>
      <c r="DJ312" s="40"/>
      <c r="DK312" s="40"/>
      <c r="DL312" s="40"/>
      <c r="DM312" s="40"/>
      <c r="DN312" s="40"/>
      <c r="DO312" s="40"/>
      <c r="DP312" s="40"/>
      <c r="DQ312" s="40"/>
      <c r="DR312" s="40"/>
      <c r="DS312" s="40"/>
      <c r="DT312" s="40"/>
      <c r="DU312" s="40"/>
      <c r="DV312" s="40"/>
      <c r="DW312" s="40"/>
      <c r="DX312" s="40"/>
      <c r="DY312" s="40"/>
      <c r="DZ312" s="40"/>
      <c r="EA312" s="40"/>
      <c r="EB312" s="40"/>
      <c r="EC312" s="40"/>
      <c r="ED312" s="40"/>
      <c r="EE312" s="40"/>
      <c r="EF312" s="40"/>
      <c r="EG312" s="40"/>
      <c r="EH312" s="40"/>
      <c r="EI312" s="40"/>
      <c r="EJ312" s="40"/>
      <c r="EK312" s="40"/>
      <c r="EL312" s="40"/>
      <c r="EM312" s="40"/>
      <c r="EN312" s="40"/>
      <c r="EO312" s="40"/>
      <c r="EP312" s="40"/>
      <c r="EQ312" s="40"/>
      <c r="ER312" s="40"/>
      <c r="ES312" s="40"/>
      <c r="ET312" s="40"/>
      <c r="EU312" s="40"/>
      <c r="EV312" s="40"/>
      <c r="EW312" s="40"/>
      <c r="EX312" s="40"/>
      <c r="EY312" s="40"/>
      <c r="EZ312" s="40"/>
      <c r="FA312" s="40"/>
      <c r="FB312" s="40"/>
      <c r="FC312" s="40"/>
      <c r="FD312" s="40"/>
      <c r="FE312" s="40"/>
      <c r="FF312" s="40"/>
      <c r="FG312" s="40"/>
    </row>
    <row r="313" spans="6:8" ht="12.75">
      <c r="F313" s="2"/>
      <c r="G313" s="2"/>
      <c r="H313" s="2"/>
    </row>
    <row r="314" spans="6:9" ht="12.75">
      <c r="F314" s="2"/>
      <c r="G314" s="2"/>
      <c r="H314" s="2"/>
      <c r="I314" s="2"/>
    </row>
    <row r="325" ht="12.75">
      <c r="E325" s="34"/>
    </row>
    <row r="331" ht="12.75">
      <c r="E331" s="5"/>
    </row>
    <row r="332" ht="12.75">
      <c r="E332" s="8"/>
    </row>
    <row r="333" ht="12.75">
      <c r="E333" s="8"/>
    </row>
    <row r="334" ht="12.75">
      <c r="E334" s="8"/>
    </row>
    <row r="335" ht="12.75">
      <c r="E335" s="8"/>
    </row>
    <row r="336" ht="12.75">
      <c r="E336" s="19"/>
    </row>
    <row r="337" ht="12.75">
      <c r="E337" s="15"/>
    </row>
    <row r="338" ht="12.75">
      <c r="E338" s="8"/>
    </row>
    <row r="339" ht="12.75">
      <c r="E339" s="15"/>
    </row>
    <row r="344" ht="12.75">
      <c r="E344" s="8"/>
    </row>
    <row r="345" ht="12.75">
      <c r="E345" s="42"/>
    </row>
    <row r="346" ht="12.75">
      <c r="E346" s="8"/>
    </row>
    <row r="347" ht="12.75">
      <c r="E347" s="8"/>
    </row>
    <row r="348" ht="12.75">
      <c r="E348" s="8"/>
    </row>
    <row r="349" ht="12.75">
      <c r="E349" s="8"/>
    </row>
    <row r="350" ht="12.75">
      <c r="E350" s="8"/>
    </row>
    <row r="351" ht="12.75">
      <c r="E351" s="8"/>
    </row>
    <row r="352" ht="12.75">
      <c r="E352" s="8"/>
    </row>
    <row r="353" ht="12.75">
      <c r="E353" s="8"/>
    </row>
    <row r="354" ht="12.75">
      <c r="E354" s="15"/>
    </row>
    <row r="355" ht="12.75">
      <c r="E355" s="15"/>
    </row>
    <row r="356" ht="12.75">
      <c r="E356" s="19"/>
    </row>
    <row r="357" ht="12.75">
      <c r="E357" s="20"/>
    </row>
    <row r="358" ht="12.75">
      <c r="E358" s="20"/>
    </row>
    <row r="359" ht="12.75">
      <c r="E359" s="20"/>
    </row>
    <row r="360" ht="12.75">
      <c r="E360" s="20"/>
    </row>
    <row r="361" ht="12.75">
      <c r="E361" s="20"/>
    </row>
    <row r="362" ht="12.75">
      <c r="E362" s="20"/>
    </row>
    <row r="363" ht="12.75">
      <c r="E363" s="20"/>
    </row>
    <row r="364" ht="12.75">
      <c r="E364" s="20"/>
    </row>
    <row r="365" ht="12.75">
      <c r="E365" s="20"/>
    </row>
    <row r="366" ht="12.75">
      <c r="E366" s="20"/>
    </row>
    <row r="367" ht="12.75">
      <c r="E367" s="20"/>
    </row>
    <row r="368" ht="12.75">
      <c r="E368" s="20"/>
    </row>
    <row r="369" ht="12.75">
      <c r="E369" s="20"/>
    </row>
    <row r="370" ht="12.75">
      <c r="E370" s="20"/>
    </row>
    <row r="371" ht="12.75">
      <c r="E371" s="20"/>
    </row>
    <row r="372" ht="12.75">
      <c r="E372" s="20"/>
    </row>
    <row r="373" ht="12.75">
      <c r="E373" s="20"/>
    </row>
    <row r="374" ht="12.75">
      <c r="E374" s="20"/>
    </row>
    <row r="375" ht="12.75">
      <c r="E375" s="20"/>
    </row>
    <row r="376" ht="12.75">
      <c r="E376" s="25"/>
    </row>
    <row r="377" ht="12.75">
      <c r="E377" s="19"/>
    </row>
    <row r="378" ht="12.75">
      <c r="E378" s="19"/>
    </row>
    <row r="379" ht="12.75">
      <c r="E379" s="19"/>
    </row>
    <row r="380" ht="12.75">
      <c r="E380" s="8"/>
    </row>
    <row r="381" ht="12.75">
      <c r="E381" s="42"/>
    </row>
    <row r="382" ht="12.75">
      <c r="E382" s="8"/>
    </row>
    <row r="383" ht="12.75">
      <c r="E383" s="8"/>
    </row>
    <row r="384" ht="12.75">
      <c r="E384" s="8"/>
    </row>
    <row r="385" ht="12.75">
      <c r="E385" s="8"/>
    </row>
    <row r="386" ht="12.75">
      <c r="E386" s="8"/>
    </row>
    <row r="387" ht="12.75">
      <c r="E387" s="8"/>
    </row>
    <row r="388" ht="12.75">
      <c r="E388" s="8"/>
    </row>
    <row r="389" ht="12.75">
      <c r="E389" s="8"/>
    </row>
    <row r="390" ht="12.75">
      <c r="E390" s="15"/>
    </row>
    <row r="391" ht="12.75">
      <c r="E391" s="15"/>
    </row>
    <row r="392" ht="12.75">
      <c r="E392" s="19"/>
    </row>
    <row r="393" ht="12.75">
      <c r="E393" s="20"/>
    </row>
    <row r="394" ht="12.75">
      <c r="E394" s="20"/>
    </row>
    <row r="395" ht="12.75">
      <c r="E395" s="20"/>
    </row>
    <row r="396" ht="12.75">
      <c r="E396" s="20"/>
    </row>
    <row r="397" ht="12.75">
      <c r="E397" s="20"/>
    </row>
    <row r="398" ht="12.75">
      <c r="E398" s="20"/>
    </row>
    <row r="399" ht="12.75">
      <c r="E399" s="20"/>
    </row>
    <row r="400" spans="1:5" ht="12.75">
      <c r="A400" s="11"/>
      <c r="E400" s="20"/>
    </row>
    <row r="401" spans="1:5" ht="12.75">
      <c r="A401" s="11"/>
      <c r="E401" s="20"/>
    </row>
    <row r="402" spans="1:5" ht="12.75">
      <c r="A402" s="11"/>
      <c r="E402" s="20"/>
    </row>
    <row r="403" spans="1:5" ht="12.75">
      <c r="A403" s="11"/>
      <c r="E403" s="20"/>
    </row>
    <row r="404" ht="12.75">
      <c r="E404" s="20"/>
    </row>
    <row r="405" ht="12.75">
      <c r="E405" s="20"/>
    </row>
    <row r="406" ht="12.75">
      <c r="E406" s="20"/>
    </row>
    <row r="407" ht="12.75">
      <c r="E407" s="20"/>
    </row>
    <row r="408" ht="12.75">
      <c r="E408" s="20"/>
    </row>
    <row r="409" ht="12.75">
      <c r="E409" s="20"/>
    </row>
    <row r="410" ht="12.75">
      <c r="E410" s="20"/>
    </row>
    <row r="411" ht="12.75">
      <c r="E411" s="20"/>
    </row>
    <row r="412" ht="12.75">
      <c r="E412" s="25"/>
    </row>
    <row r="413" ht="12.75">
      <c r="E413" s="19"/>
    </row>
    <row r="414" ht="12.75">
      <c r="E414" s="19"/>
    </row>
    <row r="415" ht="12.75">
      <c r="E415" s="19"/>
    </row>
    <row r="416" ht="12.75">
      <c r="E416" s="19"/>
    </row>
    <row r="417" ht="12.75">
      <c r="E417" s="8"/>
    </row>
    <row r="418" ht="12.75">
      <c r="E418" s="8"/>
    </row>
    <row r="419" ht="12.75">
      <c r="E419" s="42"/>
    </row>
    <row r="420" ht="12.75">
      <c r="E420" s="8"/>
    </row>
    <row r="421" ht="12.75">
      <c r="E421" s="8"/>
    </row>
    <row r="422" ht="12.75">
      <c r="E422" s="8"/>
    </row>
    <row r="423" ht="12.75">
      <c r="E423" s="8"/>
    </row>
    <row r="424" ht="12.75">
      <c r="E424" s="8"/>
    </row>
    <row r="425" ht="12.75">
      <c r="E425" s="8"/>
    </row>
    <row r="426" ht="12.75">
      <c r="E426" s="8"/>
    </row>
    <row r="427" ht="12.75">
      <c r="E427" s="8"/>
    </row>
    <row r="455" ht="12.75">
      <c r="E455" s="35"/>
    </row>
    <row r="463" ht="12.75">
      <c r="E463" s="5"/>
    </row>
    <row r="482" ht="12.75">
      <c r="E482" s="34"/>
    </row>
    <row r="497" ht="12.75">
      <c r="E497" s="4" t="s">
        <v>9</v>
      </c>
    </row>
  </sheetData>
  <sheetProtection/>
  <mergeCells count="2851">
    <mergeCell ref="AR124:AS124"/>
    <mergeCell ref="AK124:AQ124"/>
    <mergeCell ref="AT124:BQ124"/>
    <mergeCell ref="AT123:BQ123"/>
    <mergeCell ref="AR123:AS123"/>
    <mergeCell ref="G121:J121"/>
    <mergeCell ref="AK121:AQ121"/>
    <mergeCell ref="AR121:AS121"/>
    <mergeCell ref="AT121:BQ121"/>
    <mergeCell ref="Z121:AA121"/>
    <mergeCell ref="BO297:BP297"/>
    <mergeCell ref="AY297:AZ297"/>
    <mergeCell ref="BA297:BB297"/>
    <mergeCell ref="BC297:BD297"/>
    <mergeCell ref="BE297:BF297"/>
    <mergeCell ref="BG297:BH297"/>
    <mergeCell ref="BI297:BJ297"/>
    <mergeCell ref="AO297:AP297"/>
    <mergeCell ref="AQ297:AR297"/>
    <mergeCell ref="AS297:AT297"/>
    <mergeCell ref="AU297:AV297"/>
    <mergeCell ref="AW297:AX297"/>
    <mergeCell ref="BM297:BN297"/>
    <mergeCell ref="BG257:BH257"/>
    <mergeCell ref="BI257:BJ257"/>
    <mergeCell ref="BK257:BL257"/>
    <mergeCell ref="BM257:BN257"/>
    <mergeCell ref="BO257:BP257"/>
    <mergeCell ref="AM257:AN257"/>
    <mergeCell ref="AO257:AP257"/>
    <mergeCell ref="AQ257:AR257"/>
    <mergeCell ref="AS257:AT257"/>
    <mergeCell ref="AU257:AV257"/>
    <mergeCell ref="AW257:AX257"/>
    <mergeCell ref="AY257:AZ257"/>
    <mergeCell ref="BA257:BB257"/>
    <mergeCell ref="BC257:BD257"/>
    <mergeCell ref="BE217:BF217"/>
    <mergeCell ref="BG217:BH217"/>
    <mergeCell ref="BC256:BD256"/>
    <mergeCell ref="BE256:BF256"/>
    <mergeCell ref="BG256:BH256"/>
    <mergeCell ref="BG253:BH253"/>
    <mergeCell ref="BI217:BJ217"/>
    <mergeCell ref="BK217:BL217"/>
    <mergeCell ref="BM217:BN217"/>
    <mergeCell ref="BO217:BP217"/>
    <mergeCell ref="AS217:AT217"/>
    <mergeCell ref="AU217:AV217"/>
    <mergeCell ref="AW217:AX217"/>
    <mergeCell ref="AY217:AZ217"/>
    <mergeCell ref="BA217:BB217"/>
    <mergeCell ref="BC217:BD217"/>
    <mergeCell ref="AQ217:AR217"/>
    <mergeCell ref="Z15:AA15"/>
    <mergeCell ref="G14:J14"/>
    <mergeCell ref="K14:AJ14"/>
    <mergeCell ref="G15:J15"/>
    <mergeCell ref="K15:Y15"/>
    <mergeCell ref="G216:H216"/>
    <mergeCell ref="I216:Y216"/>
    <mergeCell ref="Z123:AA123"/>
    <mergeCell ref="Z124:AA124"/>
    <mergeCell ref="AJ259:AL259"/>
    <mergeCell ref="AG242:AI242"/>
    <mergeCell ref="AJ242:AL242"/>
    <mergeCell ref="AG243:AI243"/>
    <mergeCell ref="AJ243:AL243"/>
    <mergeCell ref="AJ255:AL255"/>
    <mergeCell ref="AJ253:AL253"/>
    <mergeCell ref="AJ256:AL256"/>
    <mergeCell ref="AJ258:AK258"/>
    <mergeCell ref="AJ250:AL250"/>
    <mergeCell ref="AG282:AI282"/>
    <mergeCell ref="BD310:BQ310"/>
    <mergeCell ref="BD309:BQ309"/>
    <mergeCell ref="BD308:BQ308"/>
    <mergeCell ref="BD301:BG301"/>
    <mergeCell ref="BH301:BK301"/>
    <mergeCell ref="BL301:BO301"/>
    <mergeCell ref="BP301:BR301"/>
    <mergeCell ref="AJ282:AL282"/>
    <mergeCell ref="AV301:AY301"/>
    <mergeCell ref="AG277:AI277"/>
    <mergeCell ref="AG278:AI278"/>
    <mergeCell ref="AJ278:AL278"/>
    <mergeCell ref="AG279:AI279"/>
    <mergeCell ref="AJ279:AL279"/>
    <mergeCell ref="AJ277:AL277"/>
    <mergeCell ref="AL300:AO300"/>
    <mergeCell ref="AZ301:BC301"/>
    <mergeCell ref="AP300:AS300"/>
    <mergeCell ref="AT300:AW300"/>
    <mergeCell ref="BB300:BE300"/>
    <mergeCell ref="AX300:BA300"/>
    <mergeCell ref="AN301:AQ301"/>
    <mergeCell ref="AR301:AU301"/>
    <mergeCell ref="BJ300:BM300"/>
    <mergeCell ref="BN300:BQ300"/>
    <mergeCell ref="BA296:BB296"/>
    <mergeCell ref="BC296:BD296"/>
    <mergeCell ref="BE296:BF296"/>
    <mergeCell ref="BG296:BH296"/>
    <mergeCell ref="BI296:BJ296"/>
    <mergeCell ref="BK296:BL296"/>
    <mergeCell ref="BK297:BL297"/>
    <mergeCell ref="BP299:BR299"/>
    <mergeCell ref="Y298:Y299"/>
    <mergeCell ref="Z298:AF298"/>
    <mergeCell ref="Z299:AF299"/>
    <mergeCell ref="Y300:Y301"/>
    <mergeCell ref="Z300:AF301"/>
    <mergeCell ref="BF300:BI300"/>
    <mergeCell ref="AG300:AI300"/>
    <mergeCell ref="AJ300:AK300"/>
    <mergeCell ref="AG301:AI301"/>
    <mergeCell ref="AJ301:AL301"/>
    <mergeCell ref="AX298:BA298"/>
    <mergeCell ref="BB298:BE298"/>
    <mergeCell ref="BF298:BI298"/>
    <mergeCell ref="BJ298:BM298"/>
    <mergeCell ref="BN298:BQ298"/>
    <mergeCell ref="BD299:BG299"/>
    <mergeCell ref="AZ299:BC299"/>
    <mergeCell ref="BH299:BK299"/>
    <mergeCell ref="AV299:AY299"/>
    <mergeCell ref="AR299:AU299"/>
    <mergeCell ref="AG298:AI299"/>
    <mergeCell ref="BL299:BO299"/>
    <mergeCell ref="AJ298:AK298"/>
    <mergeCell ref="AM296:AN296"/>
    <mergeCell ref="AS296:AT296"/>
    <mergeCell ref="AQ296:AR296"/>
    <mergeCell ref="AO296:AP296"/>
    <mergeCell ref="AJ299:AL299"/>
    <mergeCell ref="AM297:AN297"/>
    <mergeCell ref="AL298:AO298"/>
    <mergeCell ref="AP298:AS298"/>
    <mergeCell ref="AT298:AW298"/>
    <mergeCell ref="G296:H296"/>
    <mergeCell ref="I296:Y296"/>
    <mergeCell ref="Z296:AF296"/>
    <mergeCell ref="AG296:AI296"/>
    <mergeCell ref="G298:I301"/>
    <mergeCell ref="J298:X301"/>
    <mergeCell ref="AN299:AQ299"/>
    <mergeCell ref="BM296:BN296"/>
    <mergeCell ref="BO296:BP296"/>
    <mergeCell ref="AJ296:AL296"/>
    <mergeCell ref="AW296:AX296"/>
    <mergeCell ref="AY296:AZ296"/>
    <mergeCell ref="AU296:AV296"/>
    <mergeCell ref="BC295:BD295"/>
    <mergeCell ref="BE295:BF295"/>
    <mergeCell ref="BG295:BH295"/>
    <mergeCell ref="BI295:BJ295"/>
    <mergeCell ref="BO295:BP295"/>
    <mergeCell ref="BK295:BL295"/>
    <mergeCell ref="BA295:BB295"/>
    <mergeCell ref="AM295:AN295"/>
    <mergeCell ref="AW295:AX295"/>
    <mergeCell ref="AY295:AZ295"/>
    <mergeCell ref="AQ295:AR295"/>
    <mergeCell ref="AU295:AV295"/>
    <mergeCell ref="AS295:AT295"/>
    <mergeCell ref="G295:H295"/>
    <mergeCell ref="I295:Y295"/>
    <mergeCell ref="Z295:AF295"/>
    <mergeCell ref="AG295:AI295"/>
    <mergeCell ref="G294:H294"/>
    <mergeCell ref="I294:Y294"/>
    <mergeCell ref="Z294:AF294"/>
    <mergeCell ref="AG294:AI294"/>
    <mergeCell ref="AJ295:AL295"/>
    <mergeCell ref="AO295:AP295"/>
    <mergeCell ref="BA294:BB294"/>
    <mergeCell ref="BM295:BN295"/>
    <mergeCell ref="AY294:AZ294"/>
    <mergeCell ref="AM294:AN294"/>
    <mergeCell ref="AQ294:AR294"/>
    <mergeCell ref="AO294:AP294"/>
    <mergeCell ref="AJ294:AL294"/>
    <mergeCell ref="AS294:AT294"/>
    <mergeCell ref="AW294:AX294"/>
    <mergeCell ref="BC294:BD294"/>
    <mergeCell ref="BE294:BF294"/>
    <mergeCell ref="BG294:BH294"/>
    <mergeCell ref="BI294:BJ294"/>
    <mergeCell ref="BM294:BN294"/>
    <mergeCell ref="BK294:BL294"/>
    <mergeCell ref="BO294:BP294"/>
    <mergeCell ref="G293:H293"/>
    <mergeCell ref="I293:Y293"/>
    <mergeCell ref="Z293:AF293"/>
    <mergeCell ref="AG293:AI293"/>
    <mergeCell ref="AJ293:AL293"/>
    <mergeCell ref="AU294:AV294"/>
    <mergeCell ref="BC293:BD293"/>
    <mergeCell ref="BE293:BF293"/>
    <mergeCell ref="BG293:BH293"/>
    <mergeCell ref="AY292:AZ292"/>
    <mergeCell ref="AM293:AN293"/>
    <mergeCell ref="AO293:AP293"/>
    <mergeCell ref="BA293:BB293"/>
    <mergeCell ref="AU293:AV293"/>
    <mergeCell ref="AW293:AX293"/>
    <mergeCell ref="AY293:AZ293"/>
    <mergeCell ref="BI293:BJ293"/>
    <mergeCell ref="BM293:BN293"/>
    <mergeCell ref="BO293:BP293"/>
    <mergeCell ref="BK293:BL293"/>
    <mergeCell ref="BO292:BP292"/>
    <mergeCell ref="AQ293:AR293"/>
    <mergeCell ref="AS293:AT293"/>
    <mergeCell ref="AQ292:AR292"/>
    <mergeCell ref="AS292:AT292"/>
    <mergeCell ref="BC292:BD292"/>
    <mergeCell ref="BE292:BF292"/>
    <mergeCell ref="BG292:BH292"/>
    <mergeCell ref="BI292:BJ292"/>
    <mergeCell ref="G292:H292"/>
    <mergeCell ref="I292:Y292"/>
    <mergeCell ref="Z292:AF292"/>
    <mergeCell ref="AG292:AI292"/>
    <mergeCell ref="AM292:AN292"/>
    <mergeCell ref="AO292:AP292"/>
    <mergeCell ref="AJ292:AL292"/>
    <mergeCell ref="AS291:AT291"/>
    <mergeCell ref="AU291:AV291"/>
    <mergeCell ref="AW291:AX291"/>
    <mergeCell ref="AY291:AZ291"/>
    <mergeCell ref="AM291:AN291"/>
    <mergeCell ref="BM292:BN292"/>
    <mergeCell ref="BK292:BL292"/>
    <mergeCell ref="AU292:AV292"/>
    <mergeCell ref="BA292:BB292"/>
    <mergeCell ref="AW292:AX292"/>
    <mergeCell ref="BC291:BD291"/>
    <mergeCell ref="BE291:BF291"/>
    <mergeCell ref="BG291:BH291"/>
    <mergeCell ref="BI291:BJ291"/>
    <mergeCell ref="BM291:BN291"/>
    <mergeCell ref="BO291:BP291"/>
    <mergeCell ref="BK291:BL291"/>
    <mergeCell ref="BK290:BL290"/>
    <mergeCell ref="BO290:BP290"/>
    <mergeCell ref="G291:H291"/>
    <mergeCell ref="I291:Y291"/>
    <mergeCell ref="Z291:AF291"/>
    <mergeCell ref="AG291:AI291"/>
    <mergeCell ref="AO291:AP291"/>
    <mergeCell ref="AJ291:AL291"/>
    <mergeCell ref="BA291:BB291"/>
    <mergeCell ref="AQ291:AR291"/>
    <mergeCell ref="AU290:AV290"/>
    <mergeCell ref="AW290:AX290"/>
    <mergeCell ref="AM290:AN290"/>
    <mergeCell ref="AO290:AP290"/>
    <mergeCell ref="BC290:BD290"/>
    <mergeCell ref="BE290:BF290"/>
    <mergeCell ref="AS290:AT290"/>
    <mergeCell ref="BA290:BB290"/>
    <mergeCell ref="AY290:AZ290"/>
    <mergeCell ref="BG290:BH290"/>
    <mergeCell ref="BI290:BJ290"/>
    <mergeCell ref="BM290:BN290"/>
    <mergeCell ref="BI289:BJ289"/>
    <mergeCell ref="G290:H290"/>
    <mergeCell ref="I290:Y290"/>
    <mergeCell ref="Z290:AF290"/>
    <mergeCell ref="AG290:AI290"/>
    <mergeCell ref="AJ290:AL290"/>
    <mergeCell ref="AQ290:AR290"/>
    <mergeCell ref="BM289:BN289"/>
    <mergeCell ref="BO289:BP289"/>
    <mergeCell ref="BA289:BB289"/>
    <mergeCell ref="BK289:BL289"/>
    <mergeCell ref="BE289:BF289"/>
    <mergeCell ref="BG289:BH289"/>
    <mergeCell ref="AQ288:AR288"/>
    <mergeCell ref="AS288:AT288"/>
    <mergeCell ref="BC288:BD288"/>
    <mergeCell ref="BE288:BF288"/>
    <mergeCell ref="G289:H289"/>
    <mergeCell ref="I289:Y289"/>
    <mergeCell ref="Z289:AF289"/>
    <mergeCell ref="AG289:AI289"/>
    <mergeCell ref="AJ289:AL289"/>
    <mergeCell ref="AW289:AX289"/>
    <mergeCell ref="BG288:BH288"/>
    <mergeCell ref="AU289:AV289"/>
    <mergeCell ref="BA288:BB288"/>
    <mergeCell ref="AW288:AX288"/>
    <mergeCell ref="AY288:AZ288"/>
    <mergeCell ref="BO288:BP288"/>
    <mergeCell ref="BI288:BJ288"/>
    <mergeCell ref="BM288:BN288"/>
    <mergeCell ref="BK288:BL288"/>
    <mergeCell ref="AU288:AV288"/>
    <mergeCell ref="AY289:AZ289"/>
    <mergeCell ref="BC289:BD289"/>
    <mergeCell ref="AM289:AN289"/>
    <mergeCell ref="AO289:AP289"/>
    <mergeCell ref="AQ289:AR289"/>
    <mergeCell ref="AS289:AT289"/>
    <mergeCell ref="G288:H288"/>
    <mergeCell ref="I288:Y288"/>
    <mergeCell ref="Z288:AF288"/>
    <mergeCell ref="AG288:AI288"/>
    <mergeCell ref="AM288:AN288"/>
    <mergeCell ref="AO288:AP288"/>
    <mergeCell ref="AJ288:AL288"/>
    <mergeCell ref="BA287:BB287"/>
    <mergeCell ref="AQ287:AR287"/>
    <mergeCell ref="AS287:AT287"/>
    <mergeCell ref="AU287:AV287"/>
    <mergeCell ref="AW287:AX287"/>
    <mergeCell ref="AY287:AZ287"/>
    <mergeCell ref="BC287:BD287"/>
    <mergeCell ref="BE287:BF287"/>
    <mergeCell ref="BG287:BH287"/>
    <mergeCell ref="BI287:BJ287"/>
    <mergeCell ref="BM287:BN287"/>
    <mergeCell ref="BO287:BP287"/>
    <mergeCell ref="BK287:BL287"/>
    <mergeCell ref="G287:H287"/>
    <mergeCell ref="I287:Y287"/>
    <mergeCell ref="Z287:AF287"/>
    <mergeCell ref="AG287:AI287"/>
    <mergeCell ref="AY286:AZ286"/>
    <mergeCell ref="AU286:AV286"/>
    <mergeCell ref="AW286:AX286"/>
    <mergeCell ref="AJ287:AL287"/>
    <mergeCell ref="AM287:AN287"/>
    <mergeCell ref="AO287:AP287"/>
    <mergeCell ref="AJ286:AL286"/>
    <mergeCell ref="BC286:BD286"/>
    <mergeCell ref="BE286:BF286"/>
    <mergeCell ref="BG286:BH286"/>
    <mergeCell ref="BI286:BJ286"/>
    <mergeCell ref="BM286:BN286"/>
    <mergeCell ref="BK286:BL286"/>
    <mergeCell ref="BO286:BP286"/>
    <mergeCell ref="BA286:BB286"/>
    <mergeCell ref="AO286:AP286"/>
    <mergeCell ref="AU285:AV285"/>
    <mergeCell ref="AM285:AN285"/>
    <mergeCell ref="AO285:AP285"/>
    <mergeCell ref="AQ286:AR286"/>
    <mergeCell ref="AS286:AT286"/>
    <mergeCell ref="AJ285:AL285"/>
    <mergeCell ref="G285:H285"/>
    <mergeCell ref="I285:Y285"/>
    <mergeCell ref="Z285:AF285"/>
    <mergeCell ref="AG285:AI285"/>
    <mergeCell ref="AM286:AN286"/>
    <mergeCell ref="G286:H286"/>
    <mergeCell ref="I286:Y286"/>
    <mergeCell ref="Z286:AF286"/>
    <mergeCell ref="AG286:AI286"/>
    <mergeCell ref="AU284:AV284"/>
    <mergeCell ref="AQ285:AR285"/>
    <mergeCell ref="AS285:AT285"/>
    <mergeCell ref="BA285:BB285"/>
    <mergeCell ref="AW285:AX285"/>
    <mergeCell ref="AS284:AT284"/>
    <mergeCell ref="AY285:AZ285"/>
    <mergeCell ref="AW284:AX284"/>
    <mergeCell ref="AY284:AZ284"/>
    <mergeCell ref="BO284:BP284"/>
    <mergeCell ref="BC285:BD285"/>
    <mergeCell ref="BE285:BF285"/>
    <mergeCell ref="BG285:BH285"/>
    <mergeCell ref="BI285:BJ285"/>
    <mergeCell ref="BM285:BN285"/>
    <mergeCell ref="BO285:BP285"/>
    <mergeCell ref="BK285:BL285"/>
    <mergeCell ref="BG284:BH284"/>
    <mergeCell ref="I284:Y284"/>
    <mergeCell ref="Z284:AF284"/>
    <mergeCell ref="AQ283:AR283"/>
    <mergeCell ref="I283:Y283"/>
    <mergeCell ref="Z283:AF283"/>
    <mergeCell ref="AG284:AI284"/>
    <mergeCell ref="AM284:AN284"/>
    <mergeCell ref="AO284:AP284"/>
    <mergeCell ref="AJ284:AL284"/>
    <mergeCell ref="AO281:AP281"/>
    <mergeCell ref="BI284:BJ284"/>
    <mergeCell ref="BM284:BN284"/>
    <mergeCell ref="BA283:BB283"/>
    <mergeCell ref="AO283:AP283"/>
    <mergeCell ref="AQ284:AR284"/>
    <mergeCell ref="BC284:BD284"/>
    <mergeCell ref="BE284:BF284"/>
    <mergeCell ref="BK284:BL284"/>
    <mergeCell ref="BA284:BB284"/>
    <mergeCell ref="AY283:AZ283"/>
    <mergeCell ref="AQ281:AR281"/>
    <mergeCell ref="AQ280:AR280"/>
    <mergeCell ref="AG283:AI283"/>
    <mergeCell ref="AM283:AN283"/>
    <mergeCell ref="G264:X264"/>
    <mergeCell ref="AU282:AV282"/>
    <mergeCell ref="AW282:AX282"/>
    <mergeCell ref="G283:H283"/>
    <mergeCell ref="Z281:AF281"/>
    <mergeCell ref="G282:H282"/>
    <mergeCell ref="I282:Y282"/>
    <mergeCell ref="AG281:AI281"/>
    <mergeCell ref="AU283:AV283"/>
    <mergeCell ref="AW281:AX281"/>
    <mergeCell ref="AW280:AX280"/>
    <mergeCell ref="AS283:AT283"/>
    <mergeCell ref="AW283:AX283"/>
    <mergeCell ref="AM281:AN281"/>
    <mergeCell ref="AJ283:AL283"/>
    <mergeCell ref="Z282:AF282"/>
    <mergeCell ref="AM282:AN282"/>
    <mergeCell ref="AO282:AP282"/>
    <mergeCell ref="AY282:AZ282"/>
    <mergeCell ref="AS280:AT280"/>
    <mergeCell ref="AU280:AV280"/>
    <mergeCell ref="AS281:AT281"/>
    <mergeCell ref="AU281:AV281"/>
    <mergeCell ref="AJ281:AL281"/>
    <mergeCell ref="AY280:AZ280"/>
    <mergeCell ref="BC283:BD283"/>
    <mergeCell ref="BE283:BF283"/>
    <mergeCell ref="BG283:BH283"/>
    <mergeCell ref="BI283:BJ283"/>
    <mergeCell ref="BO283:BP283"/>
    <mergeCell ref="BK283:BL283"/>
    <mergeCell ref="BM283:BN283"/>
    <mergeCell ref="BO282:BP282"/>
    <mergeCell ref="AQ282:AR282"/>
    <mergeCell ref="AS282:AT282"/>
    <mergeCell ref="BG282:BH282"/>
    <mergeCell ref="BI282:BJ282"/>
    <mergeCell ref="BA282:BB282"/>
    <mergeCell ref="BC282:BD282"/>
    <mergeCell ref="BM282:BN282"/>
    <mergeCell ref="BE282:BF282"/>
    <mergeCell ref="BK282:BL282"/>
    <mergeCell ref="BG280:BH280"/>
    <mergeCell ref="BI280:BJ280"/>
    <mergeCell ref="BO280:BP280"/>
    <mergeCell ref="BM280:BN280"/>
    <mergeCell ref="BO281:BP281"/>
    <mergeCell ref="BM281:BN281"/>
    <mergeCell ref="AY281:AZ281"/>
    <mergeCell ref="BA281:BB281"/>
    <mergeCell ref="BC281:BD281"/>
    <mergeCell ref="BE281:BF281"/>
    <mergeCell ref="BI281:BJ281"/>
    <mergeCell ref="BK281:BL281"/>
    <mergeCell ref="BG281:BH281"/>
    <mergeCell ref="BM279:BN279"/>
    <mergeCell ref="BA280:BB280"/>
    <mergeCell ref="BK280:BL280"/>
    <mergeCell ref="Z280:AF280"/>
    <mergeCell ref="AM280:AN280"/>
    <mergeCell ref="AO280:AP280"/>
    <mergeCell ref="AG280:AI280"/>
    <mergeCell ref="AJ280:AL280"/>
    <mergeCell ref="BC280:BD280"/>
    <mergeCell ref="BE280:BF280"/>
    <mergeCell ref="AU279:AV279"/>
    <mergeCell ref="AW279:AX279"/>
    <mergeCell ref="AY279:AZ279"/>
    <mergeCell ref="BA279:BB279"/>
    <mergeCell ref="BO279:BP279"/>
    <mergeCell ref="BC279:BD279"/>
    <mergeCell ref="BE279:BF279"/>
    <mergeCell ref="BG279:BH279"/>
    <mergeCell ref="BI279:BJ279"/>
    <mergeCell ref="BK279:BL279"/>
    <mergeCell ref="BO278:BP278"/>
    <mergeCell ref="BC278:BD278"/>
    <mergeCell ref="BE278:BF278"/>
    <mergeCell ref="BG278:BH278"/>
    <mergeCell ref="BI278:BJ278"/>
    <mergeCell ref="BK278:BL278"/>
    <mergeCell ref="BM278:BN278"/>
    <mergeCell ref="BC276:BD276"/>
    <mergeCell ref="AQ276:AR276"/>
    <mergeCell ref="AS276:AT276"/>
    <mergeCell ref="AU276:AV276"/>
    <mergeCell ref="AW276:AX276"/>
    <mergeCell ref="BK276:BL276"/>
    <mergeCell ref="BM276:BN276"/>
    <mergeCell ref="BG277:BH277"/>
    <mergeCell ref="BA276:BB276"/>
    <mergeCell ref="Z277:AF277"/>
    <mergeCell ref="G279:H279"/>
    <mergeCell ref="I279:Y279"/>
    <mergeCell ref="AY276:AZ276"/>
    <mergeCell ref="I278:Y278"/>
    <mergeCell ref="Z279:AF279"/>
    <mergeCell ref="Z278:AF278"/>
    <mergeCell ref="AM278:AN278"/>
    <mergeCell ref="AO279:AP279"/>
    <mergeCell ref="BE276:BF276"/>
    <mergeCell ref="BO277:BP277"/>
    <mergeCell ref="BI277:BJ277"/>
    <mergeCell ref="BG276:BH276"/>
    <mergeCell ref="BK277:BL277"/>
    <mergeCell ref="BM277:BN277"/>
    <mergeCell ref="BI276:BJ276"/>
    <mergeCell ref="BO276:BP276"/>
    <mergeCell ref="C277:C296"/>
    <mergeCell ref="D277:D296"/>
    <mergeCell ref="G277:H277"/>
    <mergeCell ref="I277:Y277"/>
    <mergeCell ref="G278:H278"/>
    <mergeCell ref="G281:H281"/>
    <mergeCell ref="I281:Y281"/>
    <mergeCell ref="G280:H280"/>
    <mergeCell ref="I280:Y280"/>
    <mergeCell ref="G284:H284"/>
    <mergeCell ref="AM277:AN277"/>
    <mergeCell ref="AO277:AP277"/>
    <mergeCell ref="BC277:BD277"/>
    <mergeCell ref="AU277:AV277"/>
    <mergeCell ref="AW277:AX277"/>
    <mergeCell ref="AY277:AZ277"/>
    <mergeCell ref="BA277:BB277"/>
    <mergeCell ref="AU278:AV278"/>
    <mergeCell ref="BA275:BB275"/>
    <mergeCell ref="AQ275:AR275"/>
    <mergeCell ref="AS275:AT275"/>
    <mergeCell ref="AU275:AV275"/>
    <mergeCell ref="AW275:AX275"/>
    <mergeCell ref="AY275:AZ275"/>
    <mergeCell ref="AW278:AX278"/>
    <mergeCell ref="AY278:AZ278"/>
    <mergeCell ref="BA278:BB278"/>
    <mergeCell ref="AO275:AP275"/>
    <mergeCell ref="AM279:AN279"/>
    <mergeCell ref="BE277:BF277"/>
    <mergeCell ref="AQ277:AR277"/>
    <mergeCell ref="AS277:AT277"/>
    <mergeCell ref="AO278:AP278"/>
    <mergeCell ref="AQ278:AR278"/>
    <mergeCell ref="AS278:AT278"/>
    <mergeCell ref="AQ279:AR279"/>
    <mergeCell ref="AS279:AT279"/>
    <mergeCell ref="BK274:BN274"/>
    <mergeCell ref="BO274:BQ274"/>
    <mergeCell ref="Z276:AF276"/>
    <mergeCell ref="AM276:AN276"/>
    <mergeCell ref="AO276:AP276"/>
    <mergeCell ref="Z274:AI275"/>
    <mergeCell ref="AJ274:AL275"/>
    <mergeCell ref="AG276:AI276"/>
    <mergeCell ref="AJ276:AL276"/>
    <mergeCell ref="AM275:AN275"/>
    <mergeCell ref="BO275:BP275"/>
    <mergeCell ref="BC275:BD275"/>
    <mergeCell ref="BE275:BF275"/>
    <mergeCell ref="BG275:BH275"/>
    <mergeCell ref="BI275:BJ275"/>
    <mergeCell ref="BK275:BL275"/>
    <mergeCell ref="BM275:BN275"/>
    <mergeCell ref="BD270:BQ270"/>
    <mergeCell ref="BD271:BQ271"/>
    <mergeCell ref="G274:H276"/>
    <mergeCell ref="I274:Y276"/>
    <mergeCell ref="AM274:AP274"/>
    <mergeCell ref="AQ274:AT274"/>
    <mergeCell ref="AU274:AX274"/>
    <mergeCell ref="BC274:BF274"/>
    <mergeCell ref="BG274:BJ274"/>
    <mergeCell ref="AY274:BB274"/>
    <mergeCell ref="AT260:AW260"/>
    <mergeCell ref="AX260:BA260"/>
    <mergeCell ref="BD269:BQ269"/>
    <mergeCell ref="BF260:BI260"/>
    <mergeCell ref="BJ260:BM260"/>
    <mergeCell ref="BN260:BQ260"/>
    <mergeCell ref="BD261:BG261"/>
    <mergeCell ref="BH261:BK261"/>
    <mergeCell ref="BL261:BO261"/>
    <mergeCell ref="BB260:BE260"/>
    <mergeCell ref="AX258:BA258"/>
    <mergeCell ref="AZ259:BC259"/>
    <mergeCell ref="AN259:AQ259"/>
    <mergeCell ref="AR259:AU259"/>
    <mergeCell ref="BP261:BR261"/>
    <mergeCell ref="AV259:AY259"/>
    <mergeCell ref="BH259:BK259"/>
    <mergeCell ref="BP259:BR259"/>
    <mergeCell ref="AV261:AY261"/>
    <mergeCell ref="AZ261:BC261"/>
    <mergeCell ref="AP258:AS258"/>
    <mergeCell ref="AQ256:AR256"/>
    <mergeCell ref="AT258:AW258"/>
    <mergeCell ref="BB258:BE258"/>
    <mergeCell ref="AS256:AT256"/>
    <mergeCell ref="BE257:BF257"/>
    <mergeCell ref="AU256:AV256"/>
    <mergeCell ref="AW256:AX256"/>
    <mergeCell ref="AY256:AZ256"/>
    <mergeCell ref="BA256:BB256"/>
    <mergeCell ref="Y258:Y259"/>
    <mergeCell ref="Z258:AF258"/>
    <mergeCell ref="AR261:AU261"/>
    <mergeCell ref="AG258:AI259"/>
    <mergeCell ref="Y260:Y261"/>
    <mergeCell ref="Z260:AF261"/>
    <mergeCell ref="AG260:AI260"/>
    <mergeCell ref="AG261:AI261"/>
    <mergeCell ref="AP260:AS260"/>
    <mergeCell ref="Z259:AF259"/>
    <mergeCell ref="BJ258:BM258"/>
    <mergeCell ref="BN258:BQ258"/>
    <mergeCell ref="AL258:AO258"/>
    <mergeCell ref="AJ261:AL261"/>
    <mergeCell ref="AL260:AO260"/>
    <mergeCell ref="AN261:AQ261"/>
    <mergeCell ref="AJ260:AK260"/>
    <mergeCell ref="BD259:BG259"/>
    <mergeCell ref="BF258:BI258"/>
    <mergeCell ref="BL259:BO259"/>
    <mergeCell ref="BI256:BJ256"/>
    <mergeCell ref="BO256:BP256"/>
    <mergeCell ref="BK256:BL256"/>
    <mergeCell ref="BM256:BN256"/>
    <mergeCell ref="Z256:AF256"/>
    <mergeCell ref="AG256:AI256"/>
    <mergeCell ref="AM256:AN256"/>
    <mergeCell ref="AO256:AP256"/>
    <mergeCell ref="G255:H255"/>
    <mergeCell ref="I255:Y255"/>
    <mergeCell ref="Z255:AF255"/>
    <mergeCell ref="AG255:AI255"/>
    <mergeCell ref="AY255:AZ255"/>
    <mergeCell ref="BA255:BB255"/>
    <mergeCell ref="AM255:AN255"/>
    <mergeCell ref="AO255:AP255"/>
    <mergeCell ref="AU255:AV255"/>
    <mergeCell ref="AW255:AX255"/>
    <mergeCell ref="AS255:AT255"/>
    <mergeCell ref="AQ255:AR255"/>
    <mergeCell ref="BA254:BB254"/>
    <mergeCell ref="BC255:BD255"/>
    <mergeCell ref="BE255:BF255"/>
    <mergeCell ref="BG255:BH255"/>
    <mergeCell ref="AU254:AV254"/>
    <mergeCell ref="AW254:AX254"/>
    <mergeCell ref="AY254:AZ254"/>
    <mergeCell ref="BI255:BJ255"/>
    <mergeCell ref="BK255:BL255"/>
    <mergeCell ref="BM255:BN255"/>
    <mergeCell ref="BO255:BP255"/>
    <mergeCell ref="BO254:BP254"/>
    <mergeCell ref="BC254:BD254"/>
    <mergeCell ref="BE254:BF254"/>
    <mergeCell ref="BG254:BH254"/>
    <mergeCell ref="BI254:BJ254"/>
    <mergeCell ref="BM254:BN254"/>
    <mergeCell ref="BK254:BL254"/>
    <mergeCell ref="AQ254:AR254"/>
    <mergeCell ref="AS254:AT254"/>
    <mergeCell ref="G254:H254"/>
    <mergeCell ref="I254:Y254"/>
    <mergeCell ref="Z254:AF254"/>
    <mergeCell ref="AG254:AI254"/>
    <mergeCell ref="AM254:AN254"/>
    <mergeCell ref="AO254:AP254"/>
    <mergeCell ref="AJ254:AL254"/>
    <mergeCell ref="AY253:AZ253"/>
    <mergeCell ref="AM253:AN253"/>
    <mergeCell ref="AO253:AP253"/>
    <mergeCell ref="AO252:AP252"/>
    <mergeCell ref="AM252:AN252"/>
    <mergeCell ref="AQ252:AR252"/>
    <mergeCell ref="AS252:AT252"/>
    <mergeCell ref="AW252:AX252"/>
    <mergeCell ref="AY252:AZ252"/>
    <mergeCell ref="G253:H253"/>
    <mergeCell ref="I253:Y253"/>
    <mergeCell ref="Z253:AF253"/>
    <mergeCell ref="AG253:AI253"/>
    <mergeCell ref="BC253:BD253"/>
    <mergeCell ref="BE253:BF253"/>
    <mergeCell ref="AQ253:AR253"/>
    <mergeCell ref="AS253:AT253"/>
    <mergeCell ref="AU253:AV253"/>
    <mergeCell ref="AW253:AX253"/>
    <mergeCell ref="AJ251:AL251"/>
    <mergeCell ref="BK252:BL252"/>
    <mergeCell ref="AU252:AV252"/>
    <mergeCell ref="BI253:BJ253"/>
    <mergeCell ref="BM253:BN253"/>
    <mergeCell ref="BO253:BP253"/>
    <mergeCell ref="BK253:BL253"/>
    <mergeCell ref="BA253:BB253"/>
    <mergeCell ref="BO252:BP252"/>
    <mergeCell ref="BC252:BD252"/>
    <mergeCell ref="BM252:BN252"/>
    <mergeCell ref="G252:H252"/>
    <mergeCell ref="I252:Y252"/>
    <mergeCell ref="Z252:AF252"/>
    <mergeCell ref="AG252:AI252"/>
    <mergeCell ref="AJ252:AL252"/>
    <mergeCell ref="BE252:BF252"/>
    <mergeCell ref="BG252:BH252"/>
    <mergeCell ref="BA252:BB252"/>
    <mergeCell ref="BI252:BJ252"/>
    <mergeCell ref="BC251:BD251"/>
    <mergeCell ref="BE251:BF251"/>
    <mergeCell ref="BG251:BH251"/>
    <mergeCell ref="BI251:BJ251"/>
    <mergeCell ref="AW251:AX251"/>
    <mergeCell ref="AY251:AZ251"/>
    <mergeCell ref="BM251:BN251"/>
    <mergeCell ref="BO251:BP251"/>
    <mergeCell ref="BK251:BL251"/>
    <mergeCell ref="AO251:AP251"/>
    <mergeCell ref="BM250:BN250"/>
    <mergeCell ref="BK250:BL250"/>
    <mergeCell ref="BO250:BP250"/>
    <mergeCell ref="BA251:BB251"/>
    <mergeCell ref="AQ251:AR251"/>
    <mergeCell ref="AS251:AT251"/>
    <mergeCell ref="AU251:AV251"/>
    <mergeCell ref="Z251:AF251"/>
    <mergeCell ref="AG251:AI251"/>
    <mergeCell ref="BA250:BB250"/>
    <mergeCell ref="AM250:AN250"/>
    <mergeCell ref="AO250:AP250"/>
    <mergeCell ref="AU250:AV250"/>
    <mergeCell ref="AW250:AX250"/>
    <mergeCell ref="AY250:AZ250"/>
    <mergeCell ref="AM251:AN251"/>
    <mergeCell ref="BC250:BD250"/>
    <mergeCell ref="BE250:BF250"/>
    <mergeCell ref="BG250:BH250"/>
    <mergeCell ref="BI250:BJ250"/>
    <mergeCell ref="BM249:BN249"/>
    <mergeCell ref="Z248:AF248"/>
    <mergeCell ref="AG248:AI248"/>
    <mergeCell ref="AM248:AN248"/>
    <mergeCell ref="AJ248:AL248"/>
    <mergeCell ref="AU248:AV248"/>
    <mergeCell ref="AO248:AP248"/>
    <mergeCell ref="G249:H249"/>
    <mergeCell ref="I249:Y249"/>
    <mergeCell ref="Z249:AF249"/>
    <mergeCell ref="AG249:AI249"/>
    <mergeCell ref="AQ248:AR248"/>
    <mergeCell ref="AS249:AT249"/>
    <mergeCell ref="AU249:AV249"/>
    <mergeCell ref="AY249:AZ249"/>
    <mergeCell ref="Z250:AF250"/>
    <mergeCell ref="AG250:AI250"/>
    <mergeCell ref="AQ250:AR250"/>
    <mergeCell ref="AS250:AT250"/>
    <mergeCell ref="BC249:BD249"/>
    <mergeCell ref="BE249:BF249"/>
    <mergeCell ref="BG249:BH249"/>
    <mergeCell ref="BI249:BJ249"/>
    <mergeCell ref="AJ249:AL249"/>
    <mergeCell ref="AW249:AX249"/>
    <mergeCell ref="AM249:AN249"/>
    <mergeCell ref="AO249:AP249"/>
    <mergeCell ref="BA249:BB249"/>
    <mergeCell ref="AQ249:AR249"/>
    <mergeCell ref="BE248:BF248"/>
    <mergeCell ref="BG248:BH248"/>
    <mergeCell ref="BO247:BP247"/>
    <mergeCell ref="BO249:BP249"/>
    <mergeCell ref="AY247:AZ247"/>
    <mergeCell ref="BC247:BD247"/>
    <mergeCell ref="BE247:BF247"/>
    <mergeCell ref="BG247:BH247"/>
    <mergeCell ref="BK249:BL249"/>
    <mergeCell ref="BO248:BP248"/>
    <mergeCell ref="AW247:AX247"/>
    <mergeCell ref="BI248:BJ248"/>
    <mergeCell ref="BM248:BN248"/>
    <mergeCell ref="BK248:BL248"/>
    <mergeCell ref="BA247:BB247"/>
    <mergeCell ref="AQ247:AR247"/>
    <mergeCell ref="AS247:AT247"/>
    <mergeCell ref="AU247:AV247"/>
    <mergeCell ref="BA248:BB248"/>
    <mergeCell ref="BC248:BD248"/>
    <mergeCell ref="AW248:AX248"/>
    <mergeCell ref="AY248:AZ248"/>
    <mergeCell ref="AG247:AI247"/>
    <mergeCell ref="AS248:AT248"/>
    <mergeCell ref="BI247:BJ247"/>
    <mergeCell ref="BM247:BN247"/>
    <mergeCell ref="AM247:AN247"/>
    <mergeCell ref="AJ247:AL247"/>
    <mergeCell ref="AO247:AP247"/>
    <mergeCell ref="BK247:BL247"/>
    <mergeCell ref="AQ246:AR246"/>
    <mergeCell ref="AS246:AT246"/>
    <mergeCell ref="AJ246:AL246"/>
    <mergeCell ref="BM246:BN246"/>
    <mergeCell ref="BK246:BL246"/>
    <mergeCell ref="AM246:AN246"/>
    <mergeCell ref="BO246:BP246"/>
    <mergeCell ref="AU246:AV246"/>
    <mergeCell ref="AW246:AX246"/>
    <mergeCell ref="AY246:AZ246"/>
    <mergeCell ref="BA246:BB246"/>
    <mergeCell ref="AO246:AP246"/>
    <mergeCell ref="BC246:BD246"/>
    <mergeCell ref="BE246:BF246"/>
    <mergeCell ref="BG246:BH246"/>
    <mergeCell ref="BI246:BJ246"/>
    <mergeCell ref="G246:H246"/>
    <mergeCell ref="I246:Y246"/>
    <mergeCell ref="Z246:AF246"/>
    <mergeCell ref="AG246:AI246"/>
    <mergeCell ref="G245:H245"/>
    <mergeCell ref="I245:Y245"/>
    <mergeCell ref="Z245:AF245"/>
    <mergeCell ref="AG245:AI245"/>
    <mergeCell ref="BG245:BH245"/>
    <mergeCell ref="BI245:BJ245"/>
    <mergeCell ref="AW245:AX245"/>
    <mergeCell ref="AM245:AN245"/>
    <mergeCell ref="AO245:AP245"/>
    <mergeCell ref="AJ245:AL245"/>
    <mergeCell ref="BM245:BN245"/>
    <mergeCell ref="BO245:BP245"/>
    <mergeCell ref="BK245:BL245"/>
    <mergeCell ref="AQ245:AR245"/>
    <mergeCell ref="AS245:AT245"/>
    <mergeCell ref="AY245:AZ245"/>
    <mergeCell ref="BA245:BB245"/>
    <mergeCell ref="AU245:AV245"/>
    <mergeCell ref="BC245:BD245"/>
    <mergeCell ref="BE245:BF245"/>
    <mergeCell ref="BC244:BD244"/>
    <mergeCell ref="BE244:BF244"/>
    <mergeCell ref="BG244:BH244"/>
    <mergeCell ref="BI244:BJ244"/>
    <mergeCell ref="BM244:BN244"/>
    <mergeCell ref="BK244:BL244"/>
    <mergeCell ref="BO244:BP244"/>
    <mergeCell ref="AY243:AZ243"/>
    <mergeCell ref="BA243:BB243"/>
    <mergeCell ref="G244:H244"/>
    <mergeCell ref="I244:Y244"/>
    <mergeCell ref="Z244:AF244"/>
    <mergeCell ref="AG244:AI244"/>
    <mergeCell ref="AM244:AN244"/>
    <mergeCell ref="AO244:AP244"/>
    <mergeCell ref="AY244:AZ244"/>
    <mergeCell ref="BA244:BB244"/>
    <mergeCell ref="AU244:AV244"/>
    <mergeCell ref="AW244:AX244"/>
    <mergeCell ref="AJ244:AL244"/>
    <mergeCell ref="AM243:AN243"/>
    <mergeCell ref="AO243:AP243"/>
    <mergeCell ref="AQ244:AR244"/>
    <mergeCell ref="AS244:AT244"/>
    <mergeCell ref="AU243:AV243"/>
    <mergeCell ref="AW243:AX243"/>
    <mergeCell ref="BC243:BD243"/>
    <mergeCell ref="BE243:BF243"/>
    <mergeCell ref="BG243:BH243"/>
    <mergeCell ref="BI243:BJ243"/>
    <mergeCell ref="BK243:BL243"/>
    <mergeCell ref="BM243:BN243"/>
    <mergeCell ref="BO243:BP243"/>
    <mergeCell ref="G303:X303"/>
    <mergeCell ref="AU242:AV242"/>
    <mergeCell ref="AW242:AX242"/>
    <mergeCell ref="AY242:AZ242"/>
    <mergeCell ref="AQ243:AR243"/>
    <mergeCell ref="AS243:AT243"/>
    <mergeCell ref="G243:H243"/>
    <mergeCell ref="I243:Y243"/>
    <mergeCell ref="Z243:AF243"/>
    <mergeCell ref="BG241:BH241"/>
    <mergeCell ref="BA242:BB242"/>
    <mergeCell ref="BO242:BP242"/>
    <mergeCell ref="BI241:BJ241"/>
    <mergeCell ref="BK241:BL241"/>
    <mergeCell ref="BO241:BP241"/>
    <mergeCell ref="BE241:BF241"/>
    <mergeCell ref="BC241:BD241"/>
    <mergeCell ref="BM241:BN241"/>
    <mergeCell ref="BC242:BD242"/>
    <mergeCell ref="BG242:BH242"/>
    <mergeCell ref="BI242:BJ242"/>
    <mergeCell ref="BK242:BL242"/>
    <mergeCell ref="BM242:BN242"/>
    <mergeCell ref="G242:H242"/>
    <mergeCell ref="I242:Y242"/>
    <mergeCell ref="Z242:AF242"/>
    <mergeCell ref="AM242:AN242"/>
    <mergeCell ref="AO242:AP242"/>
    <mergeCell ref="AQ242:AR242"/>
    <mergeCell ref="AY241:AZ241"/>
    <mergeCell ref="BA241:BB241"/>
    <mergeCell ref="AS242:AT242"/>
    <mergeCell ref="BC240:BD240"/>
    <mergeCell ref="BE240:BF240"/>
    <mergeCell ref="AW241:AX241"/>
    <mergeCell ref="BE242:BF242"/>
    <mergeCell ref="BG240:BH240"/>
    <mergeCell ref="BI240:BJ240"/>
    <mergeCell ref="BO240:BP240"/>
    <mergeCell ref="BM240:BN240"/>
    <mergeCell ref="BK240:BL240"/>
    <mergeCell ref="AM240:AN240"/>
    <mergeCell ref="AO240:AP240"/>
    <mergeCell ref="AG240:AI240"/>
    <mergeCell ref="AJ240:AL240"/>
    <mergeCell ref="Z241:AF241"/>
    <mergeCell ref="AM241:AN241"/>
    <mergeCell ref="AO241:AP241"/>
    <mergeCell ref="AG241:AI241"/>
    <mergeCell ref="AJ241:AL241"/>
    <mergeCell ref="Z240:AF240"/>
    <mergeCell ref="BO238:BP238"/>
    <mergeCell ref="BO239:BP239"/>
    <mergeCell ref="BC239:BD239"/>
    <mergeCell ref="BE239:BF239"/>
    <mergeCell ref="BG239:BH239"/>
    <mergeCell ref="BI239:BJ239"/>
    <mergeCell ref="BK239:BL239"/>
    <mergeCell ref="BM239:BN239"/>
    <mergeCell ref="BK237:BL237"/>
    <mergeCell ref="BO237:BP237"/>
    <mergeCell ref="BM237:BN237"/>
    <mergeCell ref="BC238:BD238"/>
    <mergeCell ref="BE238:BF238"/>
    <mergeCell ref="BG238:BH238"/>
    <mergeCell ref="BI238:BJ238"/>
    <mergeCell ref="BK238:BL238"/>
    <mergeCell ref="BE237:BF237"/>
    <mergeCell ref="BM238:BN238"/>
    <mergeCell ref="BM236:BN236"/>
    <mergeCell ref="BI236:BJ236"/>
    <mergeCell ref="BI237:BJ237"/>
    <mergeCell ref="BG237:BH237"/>
    <mergeCell ref="BO236:BP236"/>
    <mergeCell ref="AQ241:AR241"/>
    <mergeCell ref="AS241:AT241"/>
    <mergeCell ref="BC237:BD237"/>
    <mergeCell ref="BA240:BB240"/>
    <mergeCell ref="AU241:AV241"/>
    <mergeCell ref="BA237:BB237"/>
    <mergeCell ref="AS238:AT238"/>
    <mergeCell ref="BA239:BB239"/>
    <mergeCell ref="AY238:AZ238"/>
    <mergeCell ref="AQ240:AR240"/>
    <mergeCell ref="AS240:AT240"/>
    <mergeCell ref="AU240:AV240"/>
    <mergeCell ref="AW240:AX240"/>
    <mergeCell ref="BA238:BB238"/>
    <mergeCell ref="AS239:AT239"/>
    <mergeCell ref="AU239:AV239"/>
    <mergeCell ref="AW239:AX239"/>
    <mergeCell ref="AY239:AZ239"/>
    <mergeCell ref="AY240:AZ240"/>
    <mergeCell ref="AU237:AV237"/>
    <mergeCell ref="AW237:AX237"/>
    <mergeCell ref="AY237:AZ237"/>
    <mergeCell ref="AU238:AV238"/>
    <mergeCell ref="AW238:AX238"/>
    <mergeCell ref="Z239:AF239"/>
    <mergeCell ref="AO238:AP238"/>
    <mergeCell ref="AQ238:AR238"/>
    <mergeCell ref="AQ239:AR239"/>
    <mergeCell ref="AM239:AN239"/>
    <mergeCell ref="AO239:AP239"/>
    <mergeCell ref="Z238:AF238"/>
    <mergeCell ref="AG238:AI238"/>
    <mergeCell ref="AJ238:AL238"/>
    <mergeCell ref="AG239:AI239"/>
    <mergeCell ref="C237:C256"/>
    <mergeCell ref="D237:D256"/>
    <mergeCell ref="G237:H237"/>
    <mergeCell ref="I237:Y237"/>
    <mergeCell ref="G238:H238"/>
    <mergeCell ref="G240:H240"/>
    <mergeCell ref="I240:Y240"/>
    <mergeCell ref="G241:H241"/>
    <mergeCell ref="I241:Y241"/>
    <mergeCell ref="G247:H247"/>
    <mergeCell ref="Z247:AF247"/>
    <mergeCell ref="G239:H239"/>
    <mergeCell ref="I239:Y239"/>
    <mergeCell ref="AM237:AN237"/>
    <mergeCell ref="AJ239:AL239"/>
    <mergeCell ref="AM238:AN238"/>
    <mergeCell ref="I238:Y238"/>
    <mergeCell ref="AG237:AI237"/>
    <mergeCell ref="Z237:AF237"/>
    <mergeCell ref="AJ237:AL237"/>
    <mergeCell ref="AO237:AP237"/>
    <mergeCell ref="BG236:BH236"/>
    <mergeCell ref="AY236:AZ236"/>
    <mergeCell ref="BA236:BB236"/>
    <mergeCell ref="BC236:BD236"/>
    <mergeCell ref="BE236:BF236"/>
    <mergeCell ref="AQ237:AR237"/>
    <mergeCell ref="AS237:AT237"/>
    <mergeCell ref="AQ236:AR236"/>
    <mergeCell ref="AS236:AT236"/>
    <mergeCell ref="AJ234:AL235"/>
    <mergeCell ref="AG236:AI236"/>
    <mergeCell ref="BO234:BQ234"/>
    <mergeCell ref="BM235:BN235"/>
    <mergeCell ref="BO235:BP235"/>
    <mergeCell ref="AU236:AV236"/>
    <mergeCell ref="AW236:AX236"/>
    <mergeCell ref="BK236:BL236"/>
    <mergeCell ref="BK234:BN234"/>
    <mergeCell ref="BI235:BJ235"/>
    <mergeCell ref="G234:H236"/>
    <mergeCell ref="I234:Y236"/>
    <mergeCell ref="AM234:AP234"/>
    <mergeCell ref="AQ234:AT234"/>
    <mergeCell ref="AM235:AN235"/>
    <mergeCell ref="AO235:AP235"/>
    <mergeCell ref="Z236:AF236"/>
    <mergeCell ref="AM236:AN236"/>
    <mergeCell ref="Z234:AI235"/>
    <mergeCell ref="AJ236:AL236"/>
    <mergeCell ref="BE235:BF235"/>
    <mergeCell ref="BG235:BH235"/>
    <mergeCell ref="AY235:AZ235"/>
    <mergeCell ref="BA235:BB235"/>
    <mergeCell ref="BC235:BD235"/>
    <mergeCell ref="AU235:AV235"/>
    <mergeCell ref="AW235:AX235"/>
    <mergeCell ref="AO236:AP236"/>
    <mergeCell ref="BD229:BQ229"/>
    <mergeCell ref="BD230:BQ230"/>
    <mergeCell ref="AQ235:AR235"/>
    <mergeCell ref="AS235:AT235"/>
    <mergeCell ref="BK235:BL235"/>
    <mergeCell ref="BD231:BQ231"/>
    <mergeCell ref="AY234:BB234"/>
    <mergeCell ref="AU234:AX234"/>
    <mergeCell ref="BC234:BF234"/>
    <mergeCell ref="BG234:BJ234"/>
    <mergeCell ref="G224:X224"/>
    <mergeCell ref="AV221:AY221"/>
    <mergeCell ref="AZ221:BC221"/>
    <mergeCell ref="BD221:BG221"/>
    <mergeCell ref="AN221:AQ221"/>
    <mergeCell ref="AR221:AU221"/>
    <mergeCell ref="G218:I221"/>
    <mergeCell ref="AJ221:AL221"/>
    <mergeCell ref="AG220:AI220"/>
    <mergeCell ref="BP219:BR219"/>
    <mergeCell ref="BF220:BI220"/>
    <mergeCell ref="AJ220:AK220"/>
    <mergeCell ref="AL220:AO220"/>
    <mergeCell ref="AP220:AS220"/>
    <mergeCell ref="BP221:BR221"/>
    <mergeCell ref="BJ220:BM220"/>
    <mergeCell ref="BN220:BQ220"/>
    <mergeCell ref="BH221:BK221"/>
    <mergeCell ref="BL221:BO221"/>
    <mergeCell ref="AX220:BA220"/>
    <mergeCell ref="BB220:BE220"/>
    <mergeCell ref="BJ218:BM218"/>
    <mergeCell ref="AT220:AW220"/>
    <mergeCell ref="BL219:BO219"/>
    <mergeCell ref="AT218:AW218"/>
    <mergeCell ref="AX218:BA218"/>
    <mergeCell ref="BB218:BE218"/>
    <mergeCell ref="BF218:BI218"/>
    <mergeCell ref="AJ219:AL219"/>
    <mergeCell ref="AN219:AQ219"/>
    <mergeCell ref="AR219:AU219"/>
    <mergeCell ref="BN218:BQ218"/>
    <mergeCell ref="AZ219:BC219"/>
    <mergeCell ref="BD219:BG219"/>
    <mergeCell ref="BH219:BK219"/>
    <mergeCell ref="AV219:AY219"/>
    <mergeCell ref="Y218:Y219"/>
    <mergeCell ref="Z218:AF218"/>
    <mergeCell ref="Z219:AF219"/>
    <mergeCell ref="Y220:Y221"/>
    <mergeCell ref="Z220:AF221"/>
    <mergeCell ref="AG218:AI219"/>
    <mergeCell ref="AG221:AI221"/>
    <mergeCell ref="BO216:BP216"/>
    <mergeCell ref="BC216:BD216"/>
    <mergeCell ref="BE216:BF216"/>
    <mergeCell ref="BI216:BJ216"/>
    <mergeCell ref="BK216:BL216"/>
    <mergeCell ref="BA216:BB216"/>
    <mergeCell ref="AY216:AZ216"/>
    <mergeCell ref="AQ215:AR215"/>
    <mergeCell ref="AJ218:AK218"/>
    <mergeCell ref="AO216:AP216"/>
    <mergeCell ref="AQ216:AR216"/>
    <mergeCell ref="BM216:BN216"/>
    <mergeCell ref="AL218:AO218"/>
    <mergeCell ref="AP218:AS218"/>
    <mergeCell ref="AM217:AN217"/>
    <mergeCell ref="AO217:AP217"/>
    <mergeCell ref="Z216:AF216"/>
    <mergeCell ref="AG216:AI216"/>
    <mergeCell ref="AJ216:AL216"/>
    <mergeCell ref="AM216:AN216"/>
    <mergeCell ref="BE215:BF215"/>
    <mergeCell ref="BG215:BH215"/>
    <mergeCell ref="BG216:BH216"/>
    <mergeCell ref="AS216:AT216"/>
    <mergeCell ref="AU216:AV216"/>
    <mergeCell ref="AW216:AX216"/>
    <mergeCell ref="I215:Y215"/>
    <mergeCell ref="Z215:AF215"/>
    <mergeCell ref="AG215:AI215"/>
    <mergeCell ref="AS215:AT215"/>
    <mergeCell ref="AU215:AV215"/>
    <mergeCell ref="AO215:AP215"/>
    <mergeCell ref="BO214:BP214"/>
    <mergeCell ref="AJ215:AL215"/>
    <mergeCell ref="BO215:BP215"/>
    <mergeCell ref="AW215:AX215"/>
    <mergeCell ref="AY215:AZ215"/>
    <mergeCell ref="BA215:BB215"/>
    <mergeCell ref="BC215:BD215"/>
    <mergeCell ref="AM215:AN215"/>
    <mergeCell ref="BK215:BL215"/>
    <mergeCell ref="BI215:BJ215"/>
    <mergeCell ref="BM215:BN215"/>
    <mergeCell ref="BI214:BJ214"/>
    <mergeCell ref="G214:H214"/>
    <mergeCell ref="I214:Y214"/>
    <mergeCell ref="Z214:AF214"/>
    <mergeCell ref="AG214:AI214"/>
    <mergeCell ref="AS214:AT214"/>
    <mergeCell ref="AU214:AV214"/>
    <mergeCell ref="BA214:BB214"/>
    <mergeCell ref="G215:H215"/>
    <mergeCell ref="BC214:BD214"/>
    <mergeCell ref="BE214:BF214"/>
    <mergeCell ref="AW213:AX213"/>
    <mergeCell ref="AY213:AZ213"/>
    <mergeCell ref="BM214:BN214"/>
    <mergeCell ref="BK214:BL214"/>
    <mergeCell ref="BG214:BH214"/>
    <mergeCell ref="BC213:BD213"/>
    <mergeCell ref="BE213:BF213"/>
    <mergeCell ref="AY214:AZ214"/>
    <mergeCell ref="BO212:BP212"/>
    <mergeCell ref="BM213:BN213"/>
    <mergeCell ref="BO213:BP213"/>
    <mergeCell ref="BM212:BN212"/>
    <mergeCell ref="BK212:BL212"/>
    <mergeCell ref="AO214:AP214"/>
    <mergeCell ref="AQ214:AR214"/>
    <mergeCell ref="BI213:BJ213"/>
    <mergeCell ref="BK213:BL213"/>
    <mergeCell ref="AW214:AX214"/>
    <mergeCell ref="G213:H213"/>
    <mergeCell ref="I213:Y213"/>
    <mergeCell ref="Z213:AF213"/>
    <mergeCell ref="AG213:AI213"/>
    <mergeCell ref="G212:H212"/>
    <mergeCell ref="I212:Y212"/>
    <mergeCell ref="Z212:AF212"/>
    <mergeCell ref="AG212:AI212"/>
    <mergeCell ref="AJ213:AL213"/>
    <mergeCell ref="AM213:AN213"/>
    <mergeCell ref="AJ214:AL214"/>
    <mergeCell ref="AM214:AN214"/>
    <mergeCell ref="AQ213:AR213"/>
    <mergeCell ref="AS213:AT213"/>
    <mergeCell ref="BC212:BD212"/>
    <mergeCell ref="BE212:BF212"/>
    <mergeCell ref="BG212:BH212"/>
    <mergeCell ref="AO213:AP213"/>
    <mergeCell ref="BA213:BB213"/>
    <mergeCell ref="BG213:BH213"/>
    <mergeCell ref="AU213:AV213"/>
    <mergeCell ref="BI212:BJ212"/>
    <mergeCell ref="AJ212:AL212"/>
    <mergeCell ref="AM212:AN212"/>
    <mergeCell ref="AO212:AP212"/>
    <mergeCell ref="AQ212:AR212"/>
    <mergeCell ref="AS212:AT212"/>
    <mergeCell ref="AU212:AV212"/>
    <mergeCell ref="AW212:AX212"/>
    <mergeCell ref="AY212:AZ212"/>
    <mergeCell ref="BA212:BB212"/>
    <mergeCell ref="BO210:BP210"/>
    <mergeCell ref="BM211:BN211"/>
    <mergeCell ref="BO211:BP211"/>
    <mergeCell ref="BM210:BN210"/>
    <mergeCell ref="BG211:BH211"/>
    <mergeCell ref="BK210:BL210"/>
    <mergeCell ref="BI211:BJ211"/>
    <mergeCell ref="BK211:BL211"/>
    <mergeCell ref="G211:H211"/>
    <mergeCell ref="I211:Y211"/>
    <mergeCell ref="Z211:AF211"/>
    <mergeCell ref="AG211:AI211"/>
    <mergeCell ref="BC211:BD211"/>
    <mergeCell ref="AU211:AV211"/>
    <mergeCell ref="AW211:AX211"/>
    <mergeCell ref="AY211:AZ211"/>
    <mergeCell ref="AJ211:AL211"/>
    <mergeCell ref="AM211:AN211"/>
    <mergeCell ref="BC210:BD210"/>
    <mergeCell ref="BE210:BF210"/>
    <mergeCell ref="BG210:BH210"/>
    <mergeCell ref="BI210:BJ210"/>
    <mergeCell ref="AW209:AX209"/>
    <mergeCell ref="BE211:BF211"/>
    <mergeCell ref="BA211:BB211"/>
    <mergeCell ref="AY210:AZ210"/>
    <mergeCell ref="BA210:BB210"/>
    <mergeCell ref="BG209:BH209"/>
    <mergeCell ref="AO211:AP211"/>
    <mergeCell ref="AQ211:AR211"/>
    <mergeCell ref="AS211:AT211"/>
    <mergeCell ref="AJ209:AL209"/>
    <mergeCell ref="BI209:BJ209"/>
    <mergeCell ref="BK209:BL209"/>
    <mergeCell ref="AQ210:AR210"/>
    <mergeCell ref="AS210:AT210"/>
    <mergeCell ref="AU210:AV210"/>
    <mergeCell ref="AW210:AX210"/>
    <mergeCell ref="G210:H210"/>
    <mergeCell ref="I210:Y210"/>
    <mergeCell ref="Z210:AF210"/>
    <mergeCell ref="AG210:AI210"/>
    <mergeCell ref="G209:H209"/>
    <mergeCell ref="I209:Y209"/>
    <mergeCell ref="Z209:AF209"/>
    <mergeCell ref="AG209:AI209"/>
    <mergeCell ref="AJ210:AL210"/>
    <mergeCell ref="AM210:AN210"/>
    <mergeCell ref="AO210:AP210"/>
    <mergeCell ref="BA209:BB209"/>
    <mergeCell ref="AO209:AP209"/>
    <mergeCell ref="AQ209:AR209"/>
    <mergeCell ref="AS209:AT209"/>
    <mergeCell ref="AY209:AZ209"/>
    <mergeCell ref="AU209:AV209"/>
    <mergeCell ref="BO208:BP208"/>
    <mergeCell ref="BM209:BN209"/>
    <mergeCell ref="BO209:BP209"/>
    <mergeCell ref="BC209:BD209"/>
    <mergeCell ref="BI208:BJ208"/>
    <mergeCell ref="AM208:AN208"/>
    <mergeCell ref="BE209:BF209"/>
    <mergeCell ref="AO208:AP208"/>
    <mergeCell ref="BK208:BL208"/>
    <mergeCell ref="AU208:AV208"/>
    <mergeCell ref="BA208:BB208"/>
    <mergeCell ref="BC208:BD208"/>
    <mergeCell ref="BE208:BF208"/>
    <mergeCell ref="BG208:BH208"/>
    <mergeCell ref="AW208:AX208"/>
    <mergeCell ref="AM209:AN209"/>
    <mergeCell ref="AO207:AP207"/>
    <mergeCell ref="AQ207:AR207"/>
    <mergeCell ref="AS207:AT207"/>
    <mergeCell ref="AU207:AV207"/>
    <mergeCell ref="AW207:AX207"/>
    <mergeCell ref="G208:H208"/>
    <mergeCell ref="I208:Y208"/>
    <mergeCell ref="Z208:AF208"/>
    <mergeCell ref="AG208:AI208"/>
    <mergeCell ref="AJ208:AL208"/>
    <mergeCell ref="AY208:AZ208"/>
    <mergeCell ref="AQ208:AR208"/>
    <mergeCell ref="AS208:AT208"/>
    <mergeCell ref="BO206:BP206"/>
    <mergeCell ref="BM207:BN207"/>
    <mergeCell ref="BO207:BP207"/>
    <mergeCell ref="BK207:BL207"/>
    <mergeCell ref="AY206:AZ206"/>
    <mergeCell ref="BA207:BB207"/>
    <mergeCell ref="BM208:BN208"/>
    <mergeCell ref="AJ207:AL207"/>
    <mergeCell ref="AM207:AN207"/>
    <mergeCell ref="BC207:BD207"/>
    <mergeCell ref="BE207:BF207"/>
    <mergeCell ref="AY207:AZ207"/>
    <mergeCell ref="BM206:BN206"/>
    <mergeCell ref="BI206:BJ206"/>
    <mergeCell ref="BK206:BL206"/>
    <mergeCell ref="BI207:BJ207"/>
    <mergeCell ref="AW206:AX206"/>
    <mergeCell ref="G207:H207"/>
    <mergeCell ref="I207:Y207"/>
    <mergeCell ref="Z207:AF207"/>
    <mergeCell ref="AG207:AI207"/>
    <mergeCell ref="BG207:BH207"/>
    <mergeCell ref="AQ206:AR206"/>
    <mergeCell ref="BA206:BB206"/>
    <mergeCell ref="BC206:BD206"/>
    <mergeCell ref="BE206:BF206"/>
    <mergeCell ref="BG206:BH206"/>
    <mergeCell ref="BM205:BN205"/>
    <mergeCell ref="BA205:BB205"/>
    <mergeCell ref="BO205:BP205"/>
    <mergeCell ref="BC205:BD205"/>
    <mergeCell ref="BE205:BF205"/>
    <mergeCell ref="BG205:BH205"/>
    <mergeCell ref="BI205:BJ205"/>
    <mergeCell ref="BK205:BL205"/>
    <mergeCell ref="G206:H206"/>
    <mergeCell ref="I206:Y206"/>
    <mergeCell ref="Z206:AF206"/>
    <mergeCell ref="AG206:AI206"/>
    <mergeCell ref="AS206:AT206"/>
    <mergeCell ref="AU206:AV206"/>
    <mergeCell ref="AJ206:AL206"/>
    <mergeCell ref="AM206:AN206"/>
    <mergeCell ref="AO206:AP206"/>
    <mergeCell ref="AO205:AP205"/>
    <mergeCell ref="AQ205:AR205"/>
    <mergeCell ref="AS205:AT205"/>
    <mergeCell ref="AU205:AV205"/>
    <mergeCell ref="AW205:AX205"/>
    <mergeCell ref="AY205:AZ205"/>
    <mergeCell ref="AJ204:AL204"/>
    <mergeCell ref="G205:H205"/>
    <mergeCell ref="I205:Y205"/>
    <mergeCell ref="Z205:AF205"/>
    <mergeCell ref="AG205:AI205"/>
    <mergeCell ref="BO204:BP204"/>
    <mergeCell ref="G204:H204"/>
    <mergeCell ref="I204:Y204"/>
    <mergeCell ref="Z204:AF204"/>
    <mergeCell ref="AG204:AI204"/>
    <mergeCell ref="BK203:BL203"/>
    <mergeCell ref="AJ205:AL205"/>
    <mergeCell ref="AM205:AN205"/>
    <mergeCell ref="BM204:BN204"/>
    <mergeCell ref="BA204:BB204"/>
    <mergeCell ref="BC204:BD204"/>
    <mergeCell ref="BE204:BF204"/>
    <mergeCell ref="BG204:BH204"/>
    <mergeCell ref="BI204:BJ204"/>
    <mergeCell ref="BK204:BL204"/>
    <mergeCell ref="BO203:BP203"/>
    <mergeCell ref="BC203:BD203"/>
    <mergeCell ref="BE203:BF203"/>
    <mergeCell ref="BG203:BH203"/>
    <mergeCell ref="BI203:BJ203"/>
    <mergeCell ref="AM204:AN204"/>
    <mergeCell ref="AO203:AP203"/>
    <mergeCell ref="AQ203:AR203"/>
    <mergeCell ref="AS203:AT203"/>
    <mergeCell ref="AO204:AP204"/>
    <mergeCell ref="AQ204:AR204"/>
    <mergeCell ref="AS204:AT204"/>
    <mergeCell ref="AU204:AV204"/>
    <mergeCell ref="BA202:BB202"/>
    <mergeCell ref="BC202:BD202"/>
    <mergeCell ref="BE202:BF202"/>
    <mergeCell ref="AW203:AX203"/>
    <mergeCell ref="AU203:AV203"/>
    <mergeCell ref="AY203:AZ203"/>
    <mergeCell ref="AW204:AX204"/>
    <mergeCell ref="AY204:AZ204"/>
    <mergeCell ref="AM202:AN202"/>
    <mergeCell ref="BA203:BB203"/>
    <mergeCell ref="BM203:BN203"/>
    <mergeCell ref="AW202:AX202"/>
    <mergeCell ref="AY202:AZ202"/>
    <mergeCell ref="BM202:BN202"/>
    <mergeCell ref="AS202:AT202"/>
    <mergeCell ref="AU202:AV202"/>
    <mergeCell ref="AQ202:AR202"/>
    <mergeCell ref="BK202:BL202"/>
    <mergeCell ref="AW201:AX201"/>
    <mergeCell ref="AY201:AZ201"/>
    <mergeCell ref="BG201:BH201"/>
    <mergeCell ref="BI201:BJ201"/>
    <mergeCell ref="BA201:BB201"/>
    <mergeCell ref="BC201:BD201"/>
    <mergeCell ref="BE201:BF201"/>
    <mergeCell ref="AO201:AP201"/>
    <mergeCell ref="Z203:AF203"/>
    <mergeCell ref="AG203:AI203"/>
    <mergeCell ref="AJ203:AL203"/>
    <mergeCell ref="AM203:AN203"/>
    <mergeCell ref="AO202:AP202"/>
    <mergeCell ref="AG201:AI201"/>
    <mergeCell ref="Z202:AF202"/>
    <mergeCell ref="AG202:AI202"/>
    <mergeCell ref="AJ202:AL202"/>
    <mergeCell ref="BG199:BH199"/>
    <mergeCell ref="BG198:BH198"/>
    <mergeCell ref="BM201:BN201"/>
    <mergeCell ref="BO201:BP201"/>
    <mergeCell ref="BI202:BJ202"/>
    <mergeCell ref="BO202:BP202"/>
    <mergeCell ref="BK200:BL200"/>
    <mergeCell ref="BO200:BP200"/>
    <mergeCell ref="BM200:BN200"/>
    <mergeCell ref="BG200:BH200"/>
    <mergeCell ref="BO196:BP196"/>
    <mergeCell ref="BO197:BP197"/>
    <mergeCell ref="BK197:BL197"/>
    <mergeCell ref="BK196:BL196"/>
    <mergeCell ref="BG202:BH202"/>
    <mergeCell ref="BK201:BL201"/>
    <mergeCell ref="BI196:BJ196"/>
    <mergeCell ref="BI198:BJ198"/>
    <mergeCell ref="BG196:BH196"/>
    <mergeCell ref="BI200:BJ200"/>
    <mergeCell ref="BO195:BP195"/>
    <mergeCell ref="BM195:BN195"/>
    <mergeCell ref="BG194:BJ194"/>
    <mergeCell ref="BC194:BF194"/>
    <mergeCell ref="BC195:BD195"/>
    <mergeCell ref="BG195:BH195"/>
    <mergeCell ref="BK194:BN194"/>
    <mergeCell ref="BI195:BJ195"/>
    <mergeCell ref="B155:B160"/>
    <mergeCell ref="AU173:BQ173"/>
    <mergeCell ref="K152:Y152"/>
    <mergeCell ref="Z152:AA152"/>
    <mergeCell ref="AB152:AE152"/>
    <mergeCell ref="AT151:BQ151"/>
    <mergeCell ref="AF152:AJ152"/>
    <mergeCell ref="AR152:AS152"/>
    <mergeCell ref="G154:J154"/>
    <mergeCell ref="K153:Y153"/>
    <mergeCell ref="AB139:AE139"/>
    <mergeCell ref="G119:J119"/>
    <mergeCell ref="K119:Y119"/>
    <mergeCell ref="Z119:AA119"/>
    <mergeCell ref="Z118:AA118"/>
    <mergeCell ref="G122:AF122"/>
    <mergeCell ref="AF139:AJ139"/>
    <mergeCell ref="AF121:AJ121"/>
    <mergeCell ref="AF119:AJ119"/>
    <mergeCell ref="K121:Y121"/>
    <mergeCell ref="B123:B124"/>
    <mergeCell ref="B128:B133"/>
    <mergeCell ref="G139:J139"/>
    <mergeCell ref="B102:B108"/>
    <mergeCell ref="B112:B119"/>
    <mergeCell ref="C102:C108"/>
    <mergeCell ref="D102:D108"/>
    <mergeCell ref="G102:J102"/>
    <mergeCell ref="B138:B143"/>
    <mergeCell ref="D128:D130"/>
    <mergeCell ref="D92:D98"/>
    <mergeCell ref="B51:B55"/>
    <mergeCell ref="B85:B87"/>
    <mergeCell ref="B60:B62"/>
    <mergeCell ref="B67:B70"/>
    <mergeCell ref="B74:B81"/>
    <mergeCell ref="C74:C81"/>
    <mergeCell ref="D74:D81"/>
    <mergeCell ref="D51:D55"/>
    <mergeCell ref="D60:D62"/>
    <mergeCell ref="B15:B21"/>
    <mergeCell ref="B25:B28"/>
    <mergeCell ref="B32:B36"/>
    <mergeCell ref="B41:B44"/>
    <mergeCell ref="B92:B98"/>
    <mergeCell ref="C92:C98"/>
    <mergeCell ref="C27:C28"/>
    <mergeCell ref="C51:C55"/>
    <mergeCell ref="C60:C62"/>
    <mergeCell ref="D27:D28"/>
    <mergeCell ref="C41:C44"/>
    <mergeCell ref="C15:C18"/>
    <mergeCell ref="D15:D18"/>
    <mergeCell ref="C19:C21"/>
    <mergeCell ref="D41:D44"/>
    <mergeCell ref="C25:C26"/>
    <mergeCell ref="D25:D26"/>
    <mergeCell ref="C32:C36"/>
    <mergeCell ref="D32:D36"/>
    <mergeCell ref="D112:D119"/>
    <mergeCell ref="G112:J112"/>
    <mergeCell ref="G115:J115"/>
    <mergeCell ref="G106:J106"/>
    <mergeCell ref="G116:J116"/>
    <mergeCell ref="G117:J117"/>
    <mergeCell ref="G118:J118"/>
    <mergeCell ref="AT63:BQ63"/>
    <mergeCell ref="AR61:AS61"/>
    <mergeCell ref="AF61:AJ61"/>
    <mergeCell ref="AK61:AQ61"/>
    <mergeCell ref="AR63:AS63"/>
    <mergeCell ref="AK63:AQ63"/>
    <mergeCell ref="AF63:AJ63"/>
    <mergeCell ref="AT61:BQ61"/>
    <mergeCell ref="AR62:AS62"/>
    <mergeCell ref="AT62:BQ62"/>
    <mergeCell ref="G145:J145"/>
    <mergeCell ref="Z139:AA139"/>
    <mergeCell ref="K145:Y145"/>
    <mergeCell ref="Z140:AA140"/>
    <mergeCell ref="G149:J149"/>
    <mergeCell ref="K149:Y149"/>
    <mergeCell ref="Z149:AA149"/>
    <mergeCell ref="K139:Y139"/>
    <mergeCell ref="G147:J147"/>
    <mergeCell ref="K147:Y147"/>
    <mergeCell ref="C141:C143"/>
    <mergeCell ref="D141:D143"/>
    <mergeCell ref="G141:J141"/>
    <mergeCell ref="AT64:BQ64"/>
    <mergeCell ref="AF140:AJ140"/>
    <mergeCell ref="AB141:AE141"/>
    <mergeCell ref="AF143:AJ143"/>
    <mergeCell ref="G101:J101"/>
    <mergeCell ref="C138:C140"/>
    <mergeCell ref="C112:C119"/>
    <mergeCell ref="D138:D140"/>
    <mergeCell ref="AK144:AQ144"/>
    <mergeCell ref="AF145:AJ145"/>
    <mergeCell ref="AK145:AQ145"/>
    <mergeCell ref="AK143:AQ143"/>
    <mergeCell ref="C128:C130"/>
    <mergeCell ref="G144:J144"/>
    <mergeCell ref="K144:Y144"/>
    <mergeCell ref="G140:J140"/>
    <mergeCell ref="G132:J132"/>
    <mergeCell ref="AT143:BQ143"/>
    <mergeCell ref="AR141:AS141"/>
    <mergeCell ref="AT141:BQ141"/>
    <mergeCell ref="AR142:AS142"/>
    <mergeCell ref="AT142:BQ142"/>
    <mergeCell ref="AR143:AS143"/>
    <mergeCell ref="BA192:BC192"/>
    <mergeCell ref="AT150:AX150"/>
    <mergeCell ref="AK154:AQ154"/>
    <mergeCell ref="AM194:AP194"/>
    <mergeCell ref="AT154:BQ154"/>
    <mergeCell ref="BD150:BH150"/>
    <mergeCell ref="BI150:BM150"/>
    <mergeCell ref="BO194:BQ194"/>
    <mergeCell ref="J194:Y196"/>
    <mergeCell ref="AC192:AE192"/>
    <mergeCell ref="J192:AB192"/>
    <mergeCell ref="Z194:AI195"/>
    <mergeCell ref="AB143:AE143"/>
    <mergeCell ref="Z148:AA148"/>
    <mergeCell ref="Z145:AA145"/>
    <mergeCell ref="AB145:AE145"/>
    <mergeCell ref="AF144:AJ144"/>
    <mergeCell ref="K148:Y148"/>
    <mergeCell ref="C197:C216"/>
    <mergeCell ref="D197:D216"/>
    <mergeCell ref="G197:H197"/>
    <mergeCell ref="I197:Y197"/>
    <mergeCell ref="G198:H198"/>
    <mergeCell ref="I198:Y198"/>
    <mergeCell ref="G202:H202"/>
    <mergeCell ref="I202:Y202"/>
    <mergeCell ref="G203:H203"/>
    <mergeCell ref="I203:Y203"/>
    <mergeCell ref="AJ200:AL200"/>
    <mergeCell ref="G199:H199"/>
    <mergeCell ref="I199:Y199"/>
    <mergeCell ref="Z199:AF199"/>
    <mergeCell ref="G200:H200"/>
    <mergeCell ref="I200:Y200"/>
    <mergeCell ref="Z200:AF200"/>
    <mergeCell ref="BN150:BQ150"/>
    <mergeCell ref="AJ198:AL198"/>
    <mergeCell ref="AW198:AX198"/>
    <mergeCell ref="AU198:AV198"/>
    <mergeCell ref="AO198:AP198"/>
    <mergeCell ref="AU197:AV197"/>
    <mergeCell ref="AS198:AT198"/>
    <mergeCell ref="AS197:AT197"/>
    <mergeCell ref="AQ198:AR198"/>
    <mergeCell ref="AY194:BB194"/>
    <mergeCell ref="AT24:BQ24"/>
    <mergeCell ref="AT27:BQ27"/>
    <mergeCell ref="AT31:BQ31"/>
    <mergeCell ref="AT40:BQ40"/>
    <mergeCell ref="BM197:BN197"/>
    <mergeCell ref="BD192:BO192"/>
    <mergeCell ref="BP192:BQ192"/>
    <mergeCell ref="AU172:BQ172"/>
    <mergeCell ref="BE196:BF196"/>
    <mergeCell ref="BA197:BB197"/>
    <mergeCell ref="AG200:AI200"/>
    <mergeCell ref="AT25:BQ25"/>
    <mergeCell ref="AR26:AS26"/>
    <mergeCell ref="AR28:AS28"/>
    <mergeCell ref="AT23:BQ23"/>
    <mergeCell ref="AT18:BQ18"/>
    <mergeCell ref="AR25:AS25"/>
    <mergeCell ref="AT26:BQ26"/>
    <mergeCell ref="AR27:AS27"/>
    <mergeCell ref="AR23:AS23"/>
    <mergeCell ref="Z197:AF197"/>
    <mergeCell ref="AG198:AI198"/>
    <mergeCell ref="AG199:AI199"/>
    <mergeCell ref="AM198:AN198"/>
    <mergeCell ref="AJ199:AL199"/>
    <mergeCell ref="Z198:AF198"/>
    <mergeCell ref="AJ197:AL197"/>
    <mergeCell ref="K16:Y16"/>
    <mergeCell ref="Z16:AA16"/>
    <mergeCell ref="AB16:AE16"/>
    <mergeCell ref="G16:J16"/>
    <mergeCell ref="G17:J17"/>
    <mergeCell ref="G18:J18"/>
    <mergeCell ref="K17:Y17"/>
    <mergeCell ref="Z17:AA17"/>
    <mergeCell ref="K18:Y18"/>
    <mergeCell ref="AB18:AE18"/>
    <mergeCell ref="AR155:AS155"/>
    <mergeCell ref="AF161:AJ161"/>
    <mergeCell ref="Z18:AA18"/>
    <mergeCell ref="AB17:AE17"/>
    <mergeCell ref="AO199:AP199"/>
    <mergeCell ref="AO197:AP197"/>
    <mergeCell ref="AQ197:AR197"/>
    <mergeCell ref="AF22:AJ22"/>
    <mergeCell ref="AF18:AJ18"/>
    <mergeCell ref="Z196:AF196"/>
    <mergeCell ref="AY197:AZ197"/>
    <mergeCell ref="AS196:AT196"/>
    <mergeCell ref="AM192:AT192"/>
    <mergeCell ref="AY196:AZ196"/>
    <mergeCell ref="AW195:AX195"/>
    <mergeCell ref="AF192:AI192"/>
    <mergeCell ref="AM197:AN197"/>
    <mergeCell ref="AJ194:AL195"/>
    <mergeCell ref="AU194:AX194"/>
    <mergeCell ref="AQ194:AT194"/>
    <mergeCell ref="AU195:AV195"/>
    <mergeCell ref="AW196:AX196"/>
    <mergeCell ref="BA196:BB196"/>
    <mergeCell ref="AO195:AP195"/>
    <mergeCell ref="AQ195:AR195"/>
    <mergeCell ref="AR148:AS148"/>
    <mergeCell ref="AK151:AQ151"/>
    <mergeCell ref="AR154:AS154"/>
    <mergeCell ref="AK152:AQ152"/>
    <mergeCell ref="AK148:AQ148"/>
    <mergeCell ref="AF35:AJ35"/>
    <mergeCell ref="Z141:AA141"/>
    <mergeCell ref="AF141:AJ141"/>
    <mergeCell ref="AS195:AT195"/>
    <mergeCell ref="AM196:AN196"/>
    <mergeCell ref="AO196:AP196"/>
    <mergeCell ref="AQ196:AR196"/>
    <mergeCell ref="AM195:AN195"/>
    <mergeCell ref="AR160:AS160"/>
    <mergeCell ref="AK155:AQ155"/>
    <mergeCell ref="AR13:AS13"/>
    <mergeCell ref="AR22:AS22"/>
    <mergeCell ref="AF15:AJ15"/>
    <mergeCell ref="AK21:AQ21"/>
    <mergeCell ref="AK16:AQ16"/>
    <mergeCell ref="AB19:AE19"/>
    <mergeCell ref="AK19:AQ19"/>
    <mergeCell ref="AB15:AE15"/>
    <mergeCell ref="AK18:AQ18"/>
    <mergeCell ref="AF17:AJ17"/>
    <mergeCell ref="AF16:AJ16"/>
    <mergeCell ref="AK34:AQ34"/>
    <mergeCell ref="G13:J13"/>
    <mergeCell ref="K13:Y13"/>
    <mergeCell ref="Z13:AA13"/>
    <mergeCell ref="AB13:AE13"/>
    <mergeCell ref="AK31:AQ31"/>
    <mergeCell ref="G10:J11"/>
    <mergeCell ref="G8:BQ8"/>
    <mergeCell ref="AR10:AS10"/>
    <mergeCell ref="Z10:AA11"/>
    <mergeCell ref="AB10:AE11"/>
    <mergeCell ref="AF10:AJ10"/>
    <mergeCell ref="AF11:AJ11"/>
    <mergeCell ref="K12:AJ12"/>
    <mergeCell ref="AT10:BQ11"/>
    <mergeCell ref="AR11:AS11"/>
    <mergeCell ref="AK12:AQ12"/>
    <mergeCell ref="AB148:AE148"/>
    <mergeCell ref="AT12:BQ12"/>
    <mergeCell ref="AT14:BQ14"/>
    <mergeCell ref="AK23:AQ23"/>
    <mergeCell ref="AK24:AQ24"/>
    <mergeCell ref="AK29:AQ29"/>
    <mergeCell ref="G19:J19"/>
    <mergeCell ref="K19:Y19"/>
    <mergeCell ref="Z19:AA19"/>
    <mergeCell ref="K20:Y20"/>
    <mergeCell ref="Z20:AA20"/>
    <mergeCell ref="G9:BQ9"/>
    <mergeCell ref="K10:Y11"/>
    <mergeCell ref="AK10:AQ10"/>
    <mergeCell ref="AK11:AQ11"/>
    <mergeCell ref="G12:J12"/>
    <mergeCell ref="AK20:AQ20"/>
    <mergeCell ref="AT19:BQ19"/>
    <mergeCell ref="AR19:AS19"/>
    <mergeCell ref="AR20:AS20"/>
    <mergeCell ref="AR18:AS18"/>
    <mergeCell ref="D19:D21"/>
    <mergeCell ref="AF19:AJ19"/>
    <mergeCell ref="K21:Y21"/>
    <mergeCell ref="AF21:AJ21"/>
    <mergeCell ref="G21:J21"/>
    <mergeCell ref="AF13:AJ13"/>
    <mergeCell ref="AR14:AS14"/>
    <mergeCell ref="AT20:BQ20"/>
    <mergeCell ref="AT17:BQ17"/>
    <mergeCell ref="AR12:AS12"/>
    <mergeCell ref="AK17:AQ17"/>
    <mergeCell ref="AK13:AQ13"/>
    <mergeCell ref="AT13:BQ13"/>
    <mergeCell ref="AK14:AQ14"/>
    <mergeCell ref="AR17:AS17"/>
    <mergeCell ref="AK15:AQ15"/>
    <mergeCell ref="AT15:BQ15"/>
    <mergeCell ref="AR16:AS16"/>
    <mergeCell ref="AU201:AV201"/>
    <mergeCell ref="AK30:AQ30"/>
    <mergeCell ref="AW200:AX200"/>
    <mergeCell ref="AO200:AP200"/>
    <mergeCell ref="AT49:BQ49"/>
    <mergeCell ref="BC200:BD200"/>
    <mergeCell ref="AR15:AS15"/>
    <mergeCell ref="AF20:AJ20"/>
    <mergeCell ref="AM199:AN199"/>
    <mergeCell ref="AT37:BQ37"/>
    <mergeCell ref="AT34:BQ34"/>
    <mergeCell ref="AR30:AS30"/>
    <mergeCell ref="AT16:BQ16"/>
    <mergeCell ref="AT22:BQ22"/>
    <mergeCell ref="AK22:AQ22"/>
    <mergeCell ref="AT21:BQ21"/>
    <mergeCell ref="AR21:AS21"/>
    <mergeCell ref="AT28:BQ28"/>
    <mergeCell ref="AT35:BQ35"/>
    <mergeCell ref="BE200:BF200"/>
    <mergeCell ref="AK40:AQ40"/>
    <mergeCell ref="AR40:AS40"/>
    <mergeCell ref="AK35:AQ35"/>
    <mergeCell ref="AJ196:AL196"/>
    <mergeCell ref="AF34:AJ34"/>
    <mergeCell ref="AY195:AZ195"/>
    <mergeCell ref="BA195:BB195"/>
    <mergeCell ref="AT32:BQ32"/>
    <mergeCell ref="AR33:AS33"/>
    <mergeCell ref="AQ201:AR201"/>
    <mergeCell ref="AJ201:AL201"/>
    <mergeCell ref="AM201:AN201"/>
    <mergeCell ref="AF25:AJ25"/>
    <mergeCell ref="AR31:AS31"/>
    <mergeCell ref="AF30:AJ30"/>
    <mergeCell ref="AS201:AT201"/>
    <mergeCell ref="AT29:BQ29"/>
    <mergeCell ref="Z144:AA144"/>
    <mergeCell ref="AB144:AE144"/>
    <mergeCell ref="AT30:BQ30"/>
    <mergeCell ref="AR29:AS29"/>
    <mergeCell ref="AR34:AS34"/>
    <mergeCell ref="BK195:BL195"/>
    <mergeCell ref="AT33:BQ33"/>
    <mergeCell ref="AK32:AQ32"/>
    <mergeCell ref="AR32:AS32"/>
    <mergeCell ref="AK33:AQ33"/>
    <mergeCell ref="G32:J32"/>
    <mergeCell ref="K32:Y32"/>
    <mergeCell ref="G34:J34"/>
    <mergeCell ref="K34:Y34"/>
    <mergeCell ref="AF33:AJ33"/>
    <mergeCell ref="K143:Y143"/>
    <mergeCell ref="Z33:AA33"/>
    <mergeCell ref="K140:Y140"/>
    <mergeCell ref="AB140:AE140"/>
    <mergeCell ref="Z143:AA143"/>
    <mergeCell ref="AR24:AS24"/>
    <mergeCell ref="AK25:AQ25"/>
    <mergeCell ref="K31:AJ31"/>
    <mergeCell ref="K33:Y33"/>
    <mergeCell ref="AF32:AJ32"/>
    <mergeCell ref="G194:I196"/>
    <mergeCell ref="K30:Y30"/>
    <mergeCell ref="K154:AJ154"/>
    <mergeCell ref="K141:Y141"/>
    <mergeCell ref="G143:J143"/>
    <mergeCell ref="Z30:AA30"/>
    <mergeCell ref="G30:J30"/>
    <mergeCell ref="G201:H201"/>
    <mergeCell ref="I201:Y201"/>
    <mergeCell ref="G31:J31"/>
    <mergeCell ref="AB35:AE35"/>
    <mergeCell ref="AB33:AE33"/>
    <mergeCell ref="Z32:AA32"/>
    <mergeCell ref="AB32:AE32"/>
    <mergeCell ref="Z35:AA35"/>
    <mergeCell ref="Z201:AF201"/>
    <mergeCell ref="AJ192:AL192"/>
    <mergeCell ref="AF64:AJ64"/>
    <mergeCell ref="AK64:AQ64"/>
    <mergeCell ref="AF69:AJ69"/>
    <mergeCell ref="AK69:AQ69"/>
    <mergeCell ref="AF70:AJ70"/>
    <mergeCell ref="AB69:AE69"/>
    <mergeCell ref="AK150:AQ150"/>
    <mergeCell ref="AK149:AQ149"/>
    <mergeCell ref="AB70:AE70"/>
    <mergeCell ref="AG196:AI196"/>
    <mergeCell ref="G29:J29"/>
    <mergeCell ref="K29:Y29"/>
    <mergeCell ref="K26:Y26"/>
    <mergeCell ref="G28:J28"/>
    <mergeCell ref="AB30:AE30"/>
    <mergeCell ref="AB27:AE27"/>
    <mergeCell ref="AB29:AE29"/>
    <mergeCell ref="Z28:AA28"/>
    <mergeCell ref="Z29:AA29"/>
    <mergeCell ref="AB25:AE25"/>
    <mergeCell ref="G25:J25"/>
    <mergeCell ref="K25:Y25"/>
    <mergeCell ref="AF23:AJ23"/>
    <mergeCell ref="K23:Y23"/>
    <mergeCell ref="Z23:AA23"/>
    <mergeCell ref="AB23:AE23"/>
    <mergeCell ref="AF29:AJ29"/>
    <mergeCell ref="K28:Y28"/>
    <mergeCell ref="G20:J20"/>
    <mergeCell ref="AB26:AE26"/>
    <mergeCell ref="AB20:AE20"/>
    <mergeCell ref="AB21:AE21"/>
    <mergeCell ref="Z21:AA21"/>
    <mergeCell ref="G23:J23"/>
    <mergeCell ref="G22:J22"/>
    <mergeCell ref="G24:J24"/>
    <mergeCell ref="AB22:AE22"/>
    <mergeCell ref="Z25:AA25"/>
    <mergeCell ref="G26:J26"/>
    <mergeCell ref="G27:J27"/>
    <mergeCell ref="Z26:AA26"/>
    <mergeCell ref="Z22:AA22"/>
    <mergeCell ref="K22:Y22"/>
    <mergeCell ref="Z27:AA27"/>
    <mergeCell ref="K24:AJ24"/>
    <mergeCell ref="AK26:AQ26"/>
    <mergeCell ref="AF27:AJ27"/>
    <mergeCell ref="AK27:AQ27"/>
    <mergeCell ref="AF26:AJ26"/>
    <mergeCell ref="AB28:AE28"/>
    <mergeCell ref="AF28:AJ28"/>
    <mergeCell ref="AK28:AQ28"/>
    <mergeCell ref="G35:J35"/>
    <mergeCell ref="K35:Y35"/>
    <mergeCell ref="G33:J33"/>
    <mergeCell ref="AR35:AS35"/>
    <mergeCell ref="Z36:AA36"/>
    <mergeCell ref="AB36:AE36"/>
    <mergeCell ref="AF36:AJ36"/>
    <mergeCell ref="AK36:AQ36"/>
    <mergeCell ref="Z34:AA34"/>
    <mergeCell ref="AB34:AE34"/>
    <mergeCell ref="G36:J36"/>
    <mergeCell ref="K36:Y36"/>
    <mergeCell ref="AF39:AJ39"/>
    <mergeCell ref="AK39:AQ39"/>
    <mergeCell ref="AB37:AE37"/>
    <mergeCell ref="Z37:AA37"/>
    <mergeCell ref="G38:J38"/>
    <mergeCell ref="G37:J37"/>
    <mergeCell ref="K37:Y37"/>
    <mergeCell ref="AT36:BQ36"/>
    <mergeCell ref="AR36:AS36"/>
    <mergeCell ref="AK37:AQ37"/>
    <mergeCell ref="Z38:AA38"/>
    <mergeCell ref="AT39:BQ39"/>
    <mergeCell ref="AT38:BQ38"/>
    <mergeCell ref="AR37:AS37"/>
    <mergeCell ref="AF37:AJ37"/>
    <mergeCell ref="Z39:AA39"/>
    <mergeCell ref="AB38:AE38"/>
    <mergeCell ref="AR38:AS38"/>
    <mergeCell ref="AF38:AJ38"/>
    <mergeCell ref="AK38:AQ38"/>
    <mergeCell ref="AB39:AE39"/>
    <mergeCell ref="K38:Y38"/>
    <mergeCell ref="G39:J39"/>
    <mergeCell ref="AR39:AS39"/>
    <mergeCell ref="K39:Y39"/>
    <mergeCell ref="K42:Y42"/>
    <mergeCell ref="G40:J40"/>
    <mergeCell ref="K40:AJ40"/>
    <mergeCell ref="Z41:AA41"/>
    <mergeCell ref="AB41:AE41"/>
    <mergeCell ref="AF41:AJ41"/>
    <mergeCell ref="G41:J41"/>
    <mergeCell ref="K41:Y41"/>
    <mergeCell ref="G42:J42"/>
    <mergeCell ref="Z42:AA42"/>
    <mergeCell ref="AB42:AE42"/>
    <mergeCell ref="AK43:AQ43"/>
    <mergeCell ref="AF43:AJ43"/>
    <mergeCell ref="AF42:AJ42"/>
    <mergeCell ref="AK42:AQ42"/>
    <mergeCell ref="AT43:BQ43"/>
    <mergeCell ref="AT41:BQ41"/>
    <mergeCell ref="AR42:AS42"/>
    <mergeCell ref="AT42:BQ42"/>
    <mergeCell ref="AR41:AS41"/>
    <mergeCell ref="AK41:AQ41"/>
    <mergeCell ref="AR43:AS43"/>
    <mergeCell ref="AF44:AJ44"/>
    <mergeCell ref="AK44:AQ44"/>
    <mergeCell ref="G43:J43"/>
    <mergeCell ref="K43:Y43"/>
    <mergeCell ref="Z43:AA43"/>
    <mergeCell ref="AB43:AE43"/>
    <mergeCell ref="G44:J44"/>
    <mergeCell ref="K44:Y44"/>
    <mergeCell ref="Z44:AA44"/>
    <mergeCell ref="AB44:AE44"/>
    <mergeCell ref="G45:J45"/>
    <mergeCell ref="K45:Y45"/>
    <mergeCell ref="Z45:AA45"/>
    <mergeCell ref="AB45:AE45"/>
    <mergeCell ref="AR44:AS44"/>
    <mergeCell ref="AT44:BQ44"/>
    <mergeCell ref="AF45:AJ45"/>
    <mergeCell ref="AK45:AQ45"/>
    <mergeCell ref="AR45:AS45"/>
    <mergeCell ref="AT45:BQ45"/>
    <mergeCell ref="AT48:BQ48"/>
    <mergeCell ref="AF47:AJ47"/>
    <mergeCell ref="AK47:AQ47"/>
    <mergeCell ref="AR47:AS47"/>
    <mergeCell ref="AT47:BQ47"/>
    <mergeCell ref="Z46:AA46"/>
    <mergeCell ref="AB46:AE46"/>
    <mergeCell ref="AR46:AS46"/>
    <mergeCell ref="AT46:BQ46"/>
    <mergeCell ref="G47:J47"/>
    <mergeCell ref="K47:Y47"/>
    <mergeCell ref="Z47:AA47"/>
    <mergeCell ref="AB47:AE47"/>
    <mergeCell ref="AF46:AJ46"/>
    <mergeCell ref="AK46:AQ46"/>
    <mergeCell ref="G46:J46"/>
    <mergeCell ref="K46:Y46"/>
    <mergeCell ref="G48:J48"/>
    <mergeCell ref="K48:Y48"/>
    <mergeCell ref="AK49:AQ49"/>
    <mergeCell ref="AF48:AJ48"/>
    <mergeCell ref="AB48:AE48"/>
    <mergeCell ref="AR49:AS49"/>
    <mergeCell ref="AK48:AQ48"/>
    <mergeCell ref="AR48:AS48"/>
    <mergeCell ref="Z48:AA48"/>
    <mergeCell ref="AF49:AJ49"/>
    <mergeCell ref="Z55:AA55"/>
    <mergeCell ref="AT50:BQ50"/>
    <mergeCell ref="G49:J49"/>
    <mergeCell ref="K49:Y49"/>
    <mergeCell ref="Z49:AA49"/>
    <mergeCell ref="G50:J50"/>
    <mergeCell ref="K50:AJ50"/>
    <mergeCell ref="AK50:AQ50"/>
    <mergeCell ref="AR50:AS50"/>
    <mergeCell ref="AB49:AE49"/>
    <mergeCell ref="G51:J51"/>
    <mergeCell ref="K51:Y51"/>
    <mergeCell ref="G53:J53"/>
    <mergeCell ref="K53:Y53"/>
    <mergeCell ref="G55:J55"/>
    <mergeCell ref="K55:Y55"/>
    <mergeCell ref="Z51:AA51"/>
    <mergeCell ref="AB51:AE51"/>
    <mergeCell ref="G54:J54"/>
    <mergeCell ref="K54:Y54"/>
    <mergeCell ref="Z54:AA54"/>
    <mergeCell ref="AB54:AE54"/>
    <mergeCell ref="G52:J52"/>
    <mergeCell ref="K52:Y52"/>
    <mergeCell ref="Z52:AA52"/>
    <mergeCell ref="AB52:AE52"/>
    <mergeCell ref="AF55:AJ55"/>
    <mergeCell ref="AR52:AS52"/>
    <mergeCell ref="AT52:BQ52"/>
    <mergeCell ref="AF51:AJ51"/>
    <mergeCell ref="AK51:AQ51"/>
    <mergeCell ref="AR51:AS51"/>
    <mergeCell ref="AT51:BQ51"/>
    <mergeCell ref="AF52:AJ52"/>
    <mergeCell ref="AF54:AJ54"/>
    <mergeCell ref="AK52:AQ52"/>
    <mergeCell ref="Z53:AA53"/>
    <mergeCell ref="AB53:AE53"/>
    <mergeCell ref="AF53:AJ53"/>
    <mergeCell ref="AK53:AQ53"/>
    <mergeCell ref="AT53:BQ53"/>
    <mergeCell ref="AK54:AQ54"/>
    <mergeCell ref="AR54:AS54"/>
    <mergeCell ref="AT54:BQ54"/>
    <mergeCell ref="AK57:AQ57"/>
    <mergeCell ref="AR57:AS57"/>
    <mergeCell ref="AK56:AQ56"/>
    <mergeCell ref="AR53:AS53"/>
    <mergeCell ref="AR56:AS56"/>
    <mergeCell ref="AK55:AQ55"/>
    <mergeCell ref="AB55:AE55"/>
    <mergeCell ref="AT58:BQ58"/>
    <mergeCell ref="AT57:BQ57"/>
    <mergeCell ref="AT56:BQ56"/>
    <mergeCell ref="AT55:BQ55"/>
    <mergeCell ref="AB57:AE57"/>
    <mergeCell ref="AR55:AS55"/>
    <mergeCell ref="AF56:AJ56"/>
    <mergeCell ref="AK58:AQ58"/>
    <mergeCell ref="AR58:AS58"/>
    <mergeCell ref="Z58:AA58"/>
    <mergeCell ref="AB58:AE58"/>
    <mergeCell ref="G56:J56"/>
    <mergeCell ref="K56:Y56"/>
    <mergeCell ref="Z56:AA56"/>
    <mergeCell ref="AB56:AE56"/>
    <mergeCell ref="Z60:AA60"/>
    <mergeCell ref="G59:J59"/>
    <mergeCell ref="K59:AJ59"/>
    <mergeCell ref="K57:Y57"/>
    <mergeCell ref="Z57:AA57"/>
    <mergeCell ref="G57:J57"/>
    <mergeCell ref="AF58:AJ58"/>
    <mergeCell ref="AF57:AJ57"/>
    <mergeCell ref="G58:J58"/>
    <mergeCell ref="K58:Y58"/>
    <mergeCell ref="AT59:BQ59"/>
    <mergeCell ref="AB60:AE60"/>
    <mergeCell ref="AF60:AJ60"/>
    <mergeCell ref="AK60:AQ60"/>
    <mergeCell ref="AR60:AS60"/>
    <mergeCell ref="AK59:AQ59"/>
    <mergeCell ref="AR59:AS59"/>
    <mergeCell ref="AT60:BQ60"/>
    <mergeCell ref="G60:J60"/>
    <mergeCell ref="K60:Y60"/>
    <mergeCell ref="G62:J62"/>
    <mergeCell ref="K62:Y62"/>
    <mergeCell ref="G61:J61"/>
    <mergeCell ref="K61:Y61"/>
    <mergeCell ref="Z61:AA61"/>
    <mergeCell ref="AB61:AE61"/>
    <mergeCell ref="AF62:AJ62"/>
    <mergeCell ref="AK62:AQ62"/>
    <mergeCell ref="Z62:AA62"/>
    <mergeCell ref="AB62:AE62"/>
    <mergeCell ref="Z64:AA64"/>
    <mergeCell ref="AB64:AE64"/>
    <mergeCell ref="G63:J63"/>
    <mergeCell ref="K64:Y64"/>
    <mergeCell ref="Z63:AA63"/>
    <mergeCell ref="AB63:AE63"/>
    <mergeCell ref="AT65:BQ65"/>
    <mergeCell ref="G65:J65"/>
    <mergeCell ref="K65:Y65"/>
    <mergeCell ref="Z65:AA65"/>
    <mergeCell ref="AB65:AE65"/>
    <mergeCell ref="AR64:AS64"/>
    <mergeCell ref="AF65:AJ65"/>
    <mergeCell ref="AK65:AQ65"/>
    <mergeCell ref="AR65:AS65"/>
    <mergeCell ref="G64:J64"/>
    <mergeCell ref="AT66:BQ66"/>
    <mergeCell ref="C67:C70"/>
    <mergeCell ref="D67:D70"/>
    <mergeCell ref="G67:J67"/>
    <mergeCell ref="K67:Y67"/>
    <mergeCell ref="Z67:AA67"/>
    <mergeCell ref="G66:J66"/>
    <mergeCell ref="K66:AJ66"/>
    <mergeCell ref="AK66:AQ66"/>
    <mergeCell ref="AR66:AS66"/>
    <mergeCell ref="AB67:AE67"/>
    <mergeCell ref="AF67:AJ67"/>
    <mergeCell ref="AK67:AQ67"/>
    <mergeCell ref="AR67:AS67"/>
    <mergeCell ref="AT67:BQ67"/>
    <mergeCell ref="AF68:AJ68"/>
    <mergeCell ref="AK68:AQ68"/>
    <mergeCell ref="AB68:AE68"/>
    <mergeCell ref="AR68:AS68"/>
    <mergeCell ref="AR69:AS69"/>
    <mergeCell ref="AT69:BQ69"/>
    <mergeCell ref="AT70:BQ70"/>
    <mergeCell ref="AK70:AQ70"/>
    <mergeCell ref="AR70:AS70"/>
    <mergeCell ref="AT68:BQ68"/>
    <mergeCell ref="G71:J71"/>
    <mergeCell ref="K69:Y69"/>
    <mergeCell ref="Z69:AA69"/>
    <mergeCell ref="G68:J68"/>
    <mergeCell ref="K68:Y68"/>
    <mergeCell ref="Z68:AA68"/>
    <mergeCell ref="G70:J70"/>
    <mergeCell ref="K70:Y70"/>
    <mergeCell ref="Z70:AA70"/>
    <mergeCell ref="G69:J69"/>
    <mergeCell ref="AT73:BQ73"/>
    <mergeCell ref="AT72:BQ72"/>
    <mergeCell ref="G72:J72"/>
    <mergeCell ref="K72:Y72"/>
    <mergeCell ref="Z72:AA72"/>
    <mergeCell ref="AB72:AE72"/>
    <mergeCell ref="AF72:AJ72"/>
    <mergeCell ref="AK72:AQ72"/>
    <mergeCell ref="AR72:AS72"/>
    <mergeCell ref="G73:J73"/>
    <mergeCell ref="K73:AJ73"/>
    <mergeCell ref="AK73:AQ73"/>
    <mergeCell ref="AR73:AS73"/>
    <mergeCell ref="AF71:AJ71"/>
    <mergeCell ref="AK71:AQ71"/>
    <mergeCell ref="AR71:AS71"/>
    <mergeCell ref="K71:Y71"/>
    <mergeCell ref="Z71:AA71"/>
    <mergeCell ref="AB71:AE71"/>
    <mergeCell ref="AT71:BQ71"/>
    <mergeCell ref="Z74:AA74"/>
    <mergeCell ref="AB74:AE74"/>
    <mergeCell ref="G76:J76"/>
    <mergeCell ref="K76:Y76"/>
    <mergeCell ref="Z76:AA76"/>
    <mergeCell ref="AB76:AE76"/>
    <mergeCell ref="Z75:AA75"/>
    <mergeCell ref="AB75:AE75"/>
    <mergeCell ref="AF74:AJ74"/>
    <mergeCell ref="G80:J80"/>
    <mergeCell ref="K80:Y80"/>
    <mergeCell ref="G74:J74"/>
    <mergeCell ref="K74:Y74"/>
    <mergeCell ref="G75:J75"/>
    <mergeCell ref="K75:Y75"/>
    <mergeCell ref="G78:J78"/>
    <mergeCell ref="K78:Y78"/>
    <mergeCell ref="AR76:AS76"/>
    <mergeCell ref="AT76:BQ76"/>
    <mergeCell ref="AK74:AQ74"/>
    <mergeCell ref="AR74:AS74"/>
    <mergeCell ref="AT74:BQ74"/>
    <mergeCell ref="AR75:AS75"/>
    <mergeCell ref="AT75:BQ75"/>
    <mergeCell ref="AF75:AJ75"/>
    <mergeCell ref="AK75:AQ75"/>
    <mergeCell ref="G77:J77"/>
    <mergeCell ref="K77:Y77"/>
    <mergeCell ref="Z77:AA77"/>
    <mergeCell ref="AB77:AE77"/>
    <mergeCell ref="AF77:AJ77"/>
    <mergeCell ref="AK77:AQ77"/>
    <mergeCell ref="AF76:AJ76"/>
    <mergeCell ref="AK76:AQ76"/>
    <mergeCell ref="Z78:AA78"/>
    <mergeCell ref="AB78:AE78"/>
    <mergeCell ref="G79:J79"/>
    <mergeCell ref="K79:Y79"/>
    <mergeCell ref="Z79:AA79"/>
    <mergeCell ref="AB79:AE79"/>
    <mergeCell ref="AF79:AJ79"/>
    <mergeCell ref="AK79:AQ79"/>
    <mergeCell ref="AR77:AS77"/>
    <mergeCell ref="AT77:BQ77"/>
    <mergeCell ref="AF78:AJ78"/>
    <mergeCell ref="AK78:AQ78"/>
    <mergeCell ref="AR78:AS78"/>
    <mergeCell ref="AT78:BQ78"/>
    <mergeCell ref="AR79:AS79"/>
    <mergeCell ref="AT79:BQ79"/>
    <mergeCell ref="AT80:BQ80"/>
    <mergeCell ref="AR82:AS82"/>
    <mergeCell ref="Z80:AA80"/>
    <mergeCell ref="AB80:AE80"/>
    <mergeCell ref="AF80:AJ80"/>
    <mergeCell ref="AK80:AQ80"/>
    <mergeCell ref="AR81:AS81"/>
    <mergeCell ref="AT81:BQ81"/>
    <mergeCell ref="K82:Y82"/>
    <mergeCell ref="Z82:AA82"/>
    <mergeCell ref="AB82:AE82"/>
    <mergeCell ref="AF82:AJ82"/>
    <mergeCell ref="AK82:AQ82"/>
    <mergeCell ref="AR80:AS80"/>
    <mergeCell ref="G81:J81"/>
    <mergeCell ref="K81:Y81"/>
    <mergeCell ref="Z81:AA81"/>
    <mergeCell ref="AB81:AE81"/>
    <mergeCell ref="AT82:BQ82"/>
    <mergeCell ref="G83:J83"/>
    <mergeCell ref="K83:Y83"/>
    <mergeCell ref="AF81:AJ81"/>
    <mergeCell ref="AK81:AQ81"/>
    <mergeCell ref="G82:J82"/>
    <mergeCell ref="AK84:AQ84"/>
    <mergeCell ref="AR84:AS84"/>
    <mergeCell ref="AT84:BQ84"/>
    <mergeCell ref="AK83:AQ83"/>
    <mergeCell ref="Z83:AA83"/>
    <mergeCell ref="AB83:AE83"/>
    <mergeCell ref="AF83:AJ83"/>
    <mergeCell ref="AR83:AS83"/>
    <mergeCell ref="AT83:BQ83"/>
    <mergeCell ref="G84:J84"/>
    <mergeCell ref="K84:AJ84"/>
    <mergeCell ref="C85:C87"/>
    <mergeCell ref="D85:D87"/>
    <mergeCell ref="G85:J85"/>
    <mergeCell ref="K85:Y85"/>
    <mergeCell ref="G87:J87"/>
    <mergeCell ref="K87:Y87"/>
    <mergeCell ref="G86:J86"/>
    <mergeCell ref="K86:Y86"/>
    <mergeCell ref="AR87:AS87"/>
    <mergeCell ref="AT87:BQ87"/>
    <mergeCell ref="AR86:AS86"/>
    <mergeCell ref="AT86:BQ86"/>
    <mergeCell ref="AR85:AS85"/>
    <mergeCell ref="AT85:BQ85"/>
    <mergeCell ref="G88:J88"/>
    <mergeCell ref="K88:Y88"/>
    <mergeCell ref="Z88:AA88"/>
    <mergeCell ref="AB88:AE88"/>
    <mergeCell ref="AF86:AJ86"/>
    <mergeCell ref="AK86:AQ86"/>
    <mergeCell ref="Z87:AA87"/>
    <mergeCell ref="AB87:AE87"/>
    <mergeCell ref="AF87:AJ87"/>
    <mergeCell ref="AK87:AQ87"/>
    <mergeCell ref="Z85:AA85"/>
    <mergeCell ref="AB85:AE85"/>
    <mergeCell ref="Z86:AA86"/>
    <mergeCell ref="AB86:AE86"/>
    <mergeCell ref="AR88:AS88"/>
    <mergeCell ref="AT88:BQ88"/>
    <mergeCell ref="AF88:AJ88"/>
    <mergeCell ref="AK88:AQ88"/>
    <mergeCell ref="AF85:AJ85"/>
    <mergeCell ref="AK85:AQ85"/>
    <mergeCell ref="AK90:AQ90"/>
    <mergeCell ref="AF89:AJ89"/>
    <mergeCell ref="AK89:AQ89"/>
    <mergeCell ref="AR90:AS90"/>
    <mergeCell ref="AT90:BQ90"/>
    <mergeCell ref="AB90:AE90"/>
    <mergeCell ref="AF90:AJ90"/>
    <mergeCell ref="AR89:AS89"/>
    <mergeCell ref="AT89:BQ89"/>
    <mergeCell ref="G90:J90"/>
    <mergeCell ref="K90:Y90"/>
    <mergeCell ref="Z90:AA90"/>
    <mergeCell ref="G91:J91"/>
    <mergeCell ref="K91:AJ91"/>
    <mergeCell ref="G89:J89"/>
    <mergeCell ref="K89:Y89"/>
    <mergeCell ref="Z89:AA89"/>
    <mergeCell ref="AB89:AE89"/>
    <mergeCell ref="AK91:AQ91"/>
    <mergeCell ref="K92:Y92"/>
    <mergeCell ref="G94:J94"/>
    <mergeCell ref="K94:Y94"/>
    <mergeCell ref="G92:J92"/>
    <mergeCell ref="G93:J93"/>
    <mergeCell ref="K93:Y93"/>
    <mergeCell ref="G96:J96"/>
    <mergeCell ref="K96:Y96"/>
    <mergeCell ref="AT91:BQ91"/>
    <mergeCell ref="AR91:AS91"/>
    <mergeCell ref="AF92:AJ92"/>
    <mergeCell ref="AK92:AQ92"/>
    <mergeCell ref="Z94:AA94"/>
    <mergeCell ref="AB94:AE94"/>
    <mergeCell ref="AF93:AJ93"/>
    <mergeCell ref="AK93:AQ93"/>
    <mergeCell ref="G98:J98"/>
    <mergeCell ref="K98:Y98"/>
    <mergeCell ref="Z92:AA92"/>
    <mergeCell ref="AB92:AE92"/>
    <mergeCell ref="G95:J95"/>
    <mergeCell ref="K95:Y95"/>
    <mergeCell ref="Z95:AA95"/>
    <mergeCell ref="AB95:AE95"/>
    <mergeCell ref="Z96:AA96"/>
    <mergeCell ref="AB96:AE96"/>
    <mergeCell ref="AF96:AJ96"/>
    <mergeCell ref="AK96:AQ96"/>
    <mergeCell ref="AR92:AS92"/>
    <mergeCell ref="AT92:BQ92"/>
    <mergeCell ref="Z93:AA93"/>
    <mergeCell ref="AB93:AE93"/>
    <mergeCell ref="AR93:AS93"/>
    <mergeCell ref="AT93:BQ93"/>
    <mergeCell ref="AF94:AJ94"/>
    <mergeCell ref="AK94:AQ94"/>
    <mergeCell ref="G97:J97"/>
    <mergeCell ref="K97:Y97"/>
    <mergeCell ref="Z97:AA97"/>
    <mergeCell ref="AB97:AE97"/>
    <mergeCell ref="AR94:AS94"/>
    <mergeCell ref="AT94:BQ94"/>
    <mergeCell ref="AF95:AJ95"/>
    <mergeCell ref="AK95:AQ95"/>
    <mergeCell ref="AR95:AS95"/>
    <mergeCell ref="AT95:BQ95"/>
    <mergeCell ref="AF97:AJ97"/>
    <mergeCell ref="AK97:AQ97"/>
    <mergeCell ref="Z98:AA98"/>
    <mergeCell ref="AB98:AE98"/>
    <mergeCell ref="AF98:AJ98"/>
    <mergeCell ref="AK98:AQ98"/>
    <mergeCell ref="AT98:BQ98"/>
    <mergeCell ref="AR96:AS96"/>
    <mergeCell ref="AT96:BQ96"/>
    <mergeCell ref="AR97:AS97"/>
    <mergeCell ref="AT97:BQ97"/>
    <mergeCell ref="AR98:AS98"/>
    <mergeCell ref="AT100:BQ100"/>
    <mergeCell ref="AB100:AE100"/>
    <mergeCell ref="AT99:BQ99"/>
    <mergeCell ref="AB99:AE99"/>
    <mergeCell ref="AF99:AJ99"/>
    <mergeCell ref="AF100:AJ100"/>
    <mergeCell ref="AK100:AQ100"/>
    <mergeCell ref="AR100:AS100"/>
    <mergeCell ref="AK99:AQ99"/>
    <mergeCell ref="AR99:AS99"/>
    <mergeCell ref="G100:J100"/>
    <mergeCell ref="K101:AJ101"/>
    <mergeCell ref="AK101:AQ101"/>
    <mergeCell ref="K100:Y100"/>
    <mergeCell ref="Z100:AA100"/>
    <mergeCell ref="Z99:AA99"/>
    <mergeCell ref="G99:J99"/>
    <mergeCell ref="K99:Y99"/>
    <mergeCell ref="K106:Y106"/>
    <mergeCell ref="G103:J103"/>
    <mergeCell ref="K103:Y103"/>
    <mergeCell ref="G105:J105"/>
    <mergeCell ref="K105:Y105"/>
    <mergeCell ref="K102:Y102"/>
    <mergeCell ref="G104:J104"/>
    <mergeCell ref="K104:Y104"/>
    <mergeCell ref="AR101:AS101"/>
    <mergeCell ref="AR102:AS102"/>
    <mergeCell ref="AF104:AJ104"/>
    <mergeCell ref="AK104:AQ104"/>
    <mergeCell ref="AF103:AJ103"/>
    <mergeCell ref="AK103:AQ103"/>
    <mergeCell ref="Z103:AA103"/>
    <mergeCell ref="AB103:AE103"/>
    <mergeCell ref="AT101:BQ101"/>
    <mergeCell ref="AT102:BQ102"/>
    <mergeCell ref="AR103:AS103"/>
    <mergeCell ref="AT103:BQ103"/>
    <mergeCell ref="Z102:AA102"/>
    <mergeCell ref="AB102:AE102"/>
    <mergeCell ref="AF102:AJ102"/>
    <mergeCell ref="AK102:AQ102"/>
    <mergeCell ref="AT106:BQ106"/>
    <mergeCell ref="AR105:AS105"/>
    <mergeCell ref="AT105:BQ105"/>
    <mergeCell ref="AR104:AS104"/>
    <mergeCell ref="AT104:BQ104"/>
    <mergeCell ref="Z104:AA104"/>
    <mergeCell ref="AB104:AE104"/>
    <mergeCell ref="AT108:BQ108"/>
    <mergeCell ref="AF106:AJ106"/>
    <mergeCell ref="AK106:AQ106"/>
    <mergeCell ref="Z105:AA105"/>
    <mergeCell ref="AB105:AE105"/>
    <mergeCell ref="Z106:AA106"/>
    <mergeCell ref="AB106:AE106"/>
    <mergeCell ref="AF105:AJ105"/>
    <mergeCell ref="AK105:AQ105"/>
    <mergeCell ref="AR106:AS106"/>
    <mergeCell ref="AR107:AS107"/>
    <mergeCell ref="AT107:BQ107"/>
    <mergeCell ref="G107:J107"/>
    <mergeCell ref="K107:Y107"/>
    <mergeCell ref="Z107:AA107"/>
    <mergeCell ref="AB107:AE107"/>
    <mergeCell ref="AF107:AJ107"/>
    <mergeCell ref="AK107:AQ107"/>
    <mergeCell ref="AF108:AJ108"/>
    <mergeCell ref="AK108:AQ108"/>
    <mergeCell ref="AR108:AS108"/>
    <mergeCell ref="G109:J109"/>
    <mergeCell ref="G108:J108"/>
    <mergeCell ref="K108:Y108"/>
    <mergeCell ref="Z108:AA108"/>
    <mergeCell ref="AB108:AE108"/>
    <mergeCell ref="AF109:AJ109"/>
    <mergeCell ref="Z109:AA109"/>
    <mergeCell ref="K109:Y109"/>
    <mergeCell ref="AB109:AE109"/>
    <mergeCell ref="AR110:AS110"/>
    <mergeCell ref="AK109:AQ109"/>
    <mergeCell ref="AR109:AS109"/>
    <mergeCell ref="AF110:AJ110"/>
    <mergeCell ref="AK111:AQ111"/>
    <mergeCell ref="AR111:AS111"/>
    <mergeCell ref="AT111:BQ111"/>
    <mergeCell ref="G110:J110"/>
    <mergeCell ref="K110:Y110"/>
    <mergeCell ref="AB110:AE110"/>
    <mergeCell ref="Z110:AA110"/>
    <mergeCell ref="AB112:AE112"/>
    <mergeCell ref="K116:Y116"/>
    <mergeCell ref="G113:J113"/>
    <mergeCell ref="K113:Y113"/>
    <mergeCell ref="G114:J114"/>
    <mergeCell ref="AT109:BQ109"/>
    <mergeCell ref="AK110:AQ110"/>
    <mergeCell ref="AT110:BQ110"/>
    <mergeCell ref="G111:J111"/>
    <mergeCell ref="K111:AJ111"/>
    <mergeCell ref="AF116:AJ116"/>
    <mergeCell ref="K112:Y112"/>
    <mergeCell ref="Z115:AA115"/>
    <mergeCell ref="AB115:AE115"/>
    <mergeCell ref="AB113:AE113"/>
    <mergeCell ref="Z114:AA114"/>
    <mergeCell ref="K115:Y115"/>
    <mergeCell ref="K114:Y114"/>
    <mergeCell ref="AB114:AE114"/>
    <mergeCell ref="Z112:AA112"/>
    <mergeCell ref="AF114:AJ114"/>
    <mergeCell ref="AK114:AQ114"/>
    <mergeCell ref="AF113:AJ113"/>
    <mergeCell ref="AK113:AQ113"/>
    <mergeCell ref="Z113:AA113"/>
    <mergeCell ref="AB116:AE116"/>
    <mergeCell ref="AF115:AJ115"/>
    <mergeCell ref="AK115:AQ115"/>
    <mergeCell ref="Z116:AA116"/>
    <mergeCell ref="AK116:AQ116"/>
    <mergeCell ref="AR112:AS112"/>
    <mergeCell ref="AT112:BQ112"/>
    <mergeCell ref="AT113:BQ113"/>
    <mergeCell ref="AR113:AS113"/>
    <mergeCell ref="AF112:AJ112"/>
    <mergeCell ref="AK112:AQ112"/>
    <mergeCell ref="AT116:BQ116"/>
    <mergeCell ref="AT114:BQ114"/>
    <mergeCell ref="AT115:BQ115"/>
    <mergeCell ref="AR115:AS115"/>
    <mergeCell ref="AR114:AS114"/>
    <mergeCell ref="AR116:AS116"/>
    <mergeCell ref="K117:Y117"/>
    <mergeCell ref="Z117:AA117"/>
    <mergeCell ref="AB117:AE117"/>
    <mergeCell ref="AB118:AE118"/>
    <mergeCell ref="AF118:AJ118"/>
    <mergeCell ref="AK118:AQ118"/>
    <mergeCell ref="AF117:AJ117"/>
    <mergeCell ref="K118:Y118"/>
    <mergeCell ref="AT118:BQ118"/>
    <mergeCell ref="AR118:AS118"/>
    <mergeCell ref="AR117:AS117"/>
    <mergeCell ref="AK117:AQ117"/>
    <mergeCell ref="AT117:BQ117"/>
    <mergeCell ref="AK119:AQ119"/>
    <mergeCell ref="AR119:AS119"/>
    <mergeCell ref="AB119:AE119"/>
    <mergeCell ref="Z120:AA120"/>
    <mergeCell ref="AB120:AE120"/>
    <mergeCell ref="AF120:AJ120"/>
    <mergeCell ref="AT119:BQ119"/>
    <mergeCell ref="AK120:AQ120"/>
    <mergeCell ref="AT120:BQ120"/>
    <mergeCell ref="G120:J120"/>
    <mergeCell ref="AR120:AS120"/>
    <mergeCell ref="K120:Y120"/>
    <mergeCell ref="AG122:AM122"/>
    <mergeCell ref="AF123:AJ123"/>
    <mergeCell ref="AB123:AE123"/>
    <mergeCell ref="AK123:AQ123"/>
    <mergeCell ref="AP122:BM122"/>
    <mergeCell ref="AN122:AO122"/>
    <mergeCell ref="AB121:AE121"/>
    <mergeCell ref="G123:J123"/>
    <mergeCell ref="Z125:AA125"/>
    <mergeCell ref="AB125:AE125"/>
    <mergeCell ref="AK126:AQ126"/>
    <mergeCell ref="AF125:AJ125"/>
    <mergeCell ref="AK125:AQ125"/>
    <mergeCell ref="G125:J125"/>
    <mergeCell ref="K125:Y125"/>
    <mergeCell ref="AT126:BQ126"/>
    <mergeCell ref="AT127:BQ127"/>
    <mergeCell ref="G126:J126"/>
    <mergeCell ref="K126:Y126"/>
    <mergeCell ref="Z126:AA126"/>
    <mergeCell ref="G127:J127"/>
    <mergeCell ref="K127:AJ127"/>
    <mergeCell ref="AR127:AS127"/>
    <mergeCell ref="AB126:AE126"/>
    <mergeCell ref="AF126:AJ126"/>
    <mergeCell ref="G129:J129"/>
    <mergeCell ref="K129:Y129"/>
    <mergeCell ref="AR128:AS128"/>
    <mergeCell ref="Z128:AA128"/>
    <mergeCell ref="AB128:AE128"/>
    <mergeCell ref="G128:J128"/>
    <mergeCell ref="AR126:AS126"/>
    <mergeCell ref="K131:Y131"/>
    <mergeCell ref="G133:J133"/>
    <mergeCell ref="K133:Y133"/>
    <mergeCell ref="K132:Y132"/>
    <mergeCell ref="G131:J131"/>
    <mergeCell ref="AK127:AQ127"/>
    <mergeCell ref="G130:J130"/>
    <mergeCell ref="K130:Y130"/>
    <mergeCell ref="Z130:AA130"/>
    <mergeCell ref="AB130:AE130"/>
    <mergeCell ref="AT128:BQ128"/>
    <mergeCell ref="AF129:AJ129"/>
    <mergeCell ref="AK129:AQ129"/>
    <mergeCell ref="Z129:AA129"/>
    <mergeCell ref="AB129:AE129"/>
    <mergeCell ref="AK128:AQ128"/>
    <mergeCell ref="AT129:BQ129"/>
    <mergeCell ref="AR131:AS131"/>
    <mergeCell ref="AT131:BQ131"/>
    <mergeCell ref="AF132:AJ132"/>
    <mergeCell ref="AK132:AQ132"/>
    <mergeCell ref="AF131:AJ131"/>
    <mergeCell ref="AK131:AQ131"/>
    <mergeCell ref="Z131:AA131"/>
    <mergeCell ref="AB131:AE131"/>
    <mergeCell ref="Z132:AA132"/>
    <mergeCell ref="AB132:AE132"/>
    <mergeCell ref="AF133:AJ133"/>
    <mergeCell ref="AK133:AQ133"/>
    <mergeCell ref="AR134:AS134"/>
    <mergeCell ref="AR133:AS133"/>
    <mergeCell ref="AF134:AJ134"/>
    <mergeCell ref="AK134:AQ134"/>
    <mergeCell ref="G134:J134"/>
    <mergeCell ref="K134:Y134"/>
    <mergeCell ref="Z134:AA134"/>
    <mergeCell ref="AB134:AE134"/>
    <mergeCell ref="Z133:AA133"/>
    <mergeCell ref="AB133:AE133"/>
    <mergeCell ref="BG133:BI133"/>
    <mergeCell ref="BK133:BM133"/>
    <mergeCell ref="BG134:BI134"/>
    <mergeCell ref="BC134:BE134"/>
    <mergeCell ref="AT133:AX133"/>
    <mergeCell ref="AY133:BA133"/>
    <mergeCell ref="BC133:BE133"/>
    <mergeCell ref="AT134:AX134"/>
    <mergeCell ref="AY134:BA134"/>
    <mergeCell ref="BO133:BQ133"/>
    <mergeCell ref="BK134:BM134"/>
    <mergeCell ref="BO134:BQ134"/>
    <mergeCell ref="AF136:AJ136"/>
    <mergeCell ref="AK136:AQ136"/>
    <mergeCell ref="BC136:BE136"/>
    <mergeCell ref="AR136:AS136"/>
    <mergeCell ref="AT136:AX136"/>
    <mergeCell ref="AY136:BA136"/>
    <mergeCell ref="BO136:BQ136"/>
    <mergeCell ref="AY135:BA135"/>
    <mergeCell ref="Z135:AA135"/>
    <mergeCell ref="AB135:AE135"/>
    <mergeCell ref="AF135:AJ135"/>
    <mergeCell ref="AK135:AQ135"/>
    <mergeCell ref="G136:J136"/>
    <mergeCell ref="K136:Y136"/>
    <mergeCell ref="Z136:AA136"/>
    <mergeCell ref="AB136:AE136"/>
    <mergeCell ref="BO135:BQ135"/>
    <mergeCell ref="BG135:BI135"/>
    <mergeCell ref="BK135:BM135"/>
    <mergeCell ref="BG136:BI136"/>
    <mergeCell ref="BK136:BM136"/>
    <mergeCell ref="G135:J135"/>
    <mergeCell ref="K135:Y135"/>
    <mergeCell ref="BC135:BE135"/>
    <mergeCell ref="AR135:AS135"/>
    <mergeCell ref="AT135:AX135"/>
    <mergeCell ref="G137:J137"/>
    <mergeCell ref="K137:AJ137"/>
    <mergeCell ref="AK137:AQ137"/>
    <mergeCell ref="Z138:AA138"/>
    <mergeCell ref="AB138:AE138"/>
    <mergeCell ref="AF138:AJ138"/>
    <mergeCell ref="G138:J138"/>
    <mergeCell ref="K138:Y138"/>
    <mergeCell ref="AR137:AS137"/>
    <mergeCell ref="AK139:AQ139"/>
    <mergeCell ref="AR139:AS139"/>
    <mergeCell ref="AT137:BQ137"/>
    <mergeCell ref="AK138:AQ138"/>
    <mergeCell ref="AR138:AS138"/>
    <mergeCell ref="AT138:BQ138"/>
    <mergeCell ref="AT139:BQ139"/>
    <mergeCell ref="AR140:AS140"/>
    <mergeCell ref="AT140:BQ140"/>
    <mergeCell ref="G142:J142"/>
    <mergeCell ref="K142:Y142"/>
    <mergeCell ref="Z142:AA142"/>
    <mergeCell ref="AB142:AE142"/>
    <mergeCell ref="AF142:AJ142"/>
    <mergeCell ref="AK142:AQ142"/>
    <mergeCell ref="AK141:AQ141"/>
    <mergeCell ref="AK140:AQ140"/>
    <mergeCell ref="Z147:AA147"/>
    <mergeCell ref="AK146:AQ146"/>
    <mergeCell ref="AK147:AQ147"/>
    <mergeCell ref="AB147:AE147"/>
    <mergeCell ref="AF147:AJ147"/>
    <mergeCell ref="K146:AJ146"/>
    <mergeCell ref="AT147:BQ147"/>
    <mergeCell ref="AT145:BQ145"/>
    <mergeCell ref="AR145:AS145"/>
    <mergeCell ref="AT144:BQ144"/>
    <mergeCell ref="AR146:AS146"/>
    <mergeCell ref="BN148:BQ148"/>
    <mergeCell ref="AT146:BQ146"/>
    <mergeCell ref="AR144:AS144"/>
    <mergeCell ref="AR147:AS147"/>
    <mergeCell ref="AR149:AS149"/>
    <mergeCell ref="BD149:BH149"/>
    <mergeCell ref="BD148:BH148"/>
    <mergeCell ref="BI148:BM148"/>
    <mergeCell ref="AT149:AX149"/>
    <mergeCell ref="BN149:BQ149"/>
    <mergeCell ref="BI149:BM149"/>
    <mergeCell ref="AT148:AX148"/>
    <mergeCell ref="AY148:BC148"/>
    <mergeCell ref="AY149:BC149"/>
    <mergeCell ref="AY150:BC150"/>
    <mergeCell ref="AB151:AE151"/>
    <mergeCell ref="AF151:AJ151"/>
    <mergeCell ref="AR151:AS151"/>
    <mergeCell ref="AR150:AS150"/>
    <mergeCell ref="G150:J150"/>
    <mergeCell ref="K150:Y150"/>
    <mergeCell ref="Z150:AA150"/>
    <mergeCell ref="AB150:AE150"/>
    <mergeCell ref="AF150:AJ150"/>
    <mergeCell ref="Z153:AA153"/>
    <mergeCell ref="AB153:AE153"/>
    <mergeCell ref="AF153:AJ153"/>
    <mergeCell ref="G148:J148"/>
    <mergeCell ref="AF148:AJ148"/>
    <mergeCell ref="Z151:AA151"/>
    <mergeCell ref="AB149:AE149"/>
    <mergeCell ref="K151:Y151"/>
    <mergeCell ref="AF149:AJ149"/>
    <mergeCell ref="G151:J151"/>
    <mergeCell ref="C155:C160"/>
    <mergeCell ref="D155:D160"/>
    <mergeCell ref="G155:J155"/>
    <mergeCell ref="K155:Y155"/>
    <mergeCell ref="G157:J157"/>
    <mergeCell ref="K157:Y157"/>
    <mergeCell ref="G159:J159"/>
    <mergeCell ref="G156:J156"/>
    <mergeCell ref="K156:Y156"/>
    <mergeCell ref="K160:Y160"/>
    <mergeCell ref="AB155:AE155"/>
    <mergeCell ref="AF155:AJ155"/>
    <mergeCell ref="Z159:AA159"/>
    <mergeCell ref="AB159:AE159"/>
    <mergeCell ref="Z157:AA157"/>
    <mergeCell ref="AB157:AE157"/>
    <mergeCell ref="AF159:AJ159"/>
    <mergeCell ref="AF158:AJ158"/>
    <mergeCell ref="Z155:AA155"/>
    <mergeCell ref="Z156:AA156"/>
    <mergeCell ref="AB156:AE156"/>
    <mergeCell ref="AF156:AJ156"/>
    <mergeCell ref="AK156:AQ156"/>
    <mergeCell ref="K159:Y159"/>
    <mergeCell ref="AF160:AJ160"/>
    <mergeCell ref="AT160:BQ160"/>
    <mergeCell ref="AF157:AJ157"/>
    <mergeCell ref="AK157:AQ157"/>
    <mergeCell ref="AR157:AS157"/>
    <mergeCell ref="AT157:BQ157"/>
    <mergeCell ref="AT158:BQ158"/>
    <mergeCell ref="AK160:AQ160"/>
    <mergeCell ref="AR159:AS159"/>
    <mergeCell ref="G158:J158"/>
    <mergeCell ref="K158:Y158"/>
    <mergeCell ref="Z158:AA158"/>
    <mergeCell ref="AB158:AE158"/>
    <mergeCell ref="AK158:AQ158"/>
    <mergeCell ref="AR158:AS158"/>
    <mergeCell ref="G160:J160"/>
    <mergeCell ref="Z160:AA160"/>
    <mergeCell ref="AB160:AE160"/>
    <mergeCell ref="G162:J162"/>
    <mergeCell ref="K162:Y162"/>
    <mergeCell ref="Z162:AA162"/>
    <mergeCell ref="AB162:AE162"/>
    <mergeCell ref="G161:J161"/>
    <mergeCell ref="K161:Y161"/>
    <mergeCell ref="Z161:AA161"/>
    <mergeCell ref="AB161:AE161"/>
    <mergeCell ref="G163:J163"/>
    <mergeCell ref="K163:AJ163"/>
    <mergeCell ref="G164:J164"/>
    <mergeCell ref="G165:J165"/>
    <mergeCell ref="AF164:AJ164"/>
    <mergeCell ref="AB164:AE164"/>
    <mergeCell ref="K165:AJ165"/>
    <mergeCell ref="K164:Y164"/>
    <mergeCell ref="Z164:AA164"/>
    <mergeCell ref="BI197:BJ197"/>
    <mergeCell ref="G168:J168"/>
    <mergeCell ref="AT164:BQ164"/>
    <mergeCell ref="AT165:BQ165"/>
    <mergeCell ref="AK165:AQ165"/>
    <mergeCell ref="G166:J166"/>
    <mergeCell ref="AB166:AE166"/>
    <mergeCell ref="BE197:BF197"/>
    <mergeCell ref="G170:J170"/>
    <mergeCell ref="AU196:AV196"/>
    <mergeCell ref="AU200:AV200"/>
    <mergeCell ref="AY200:AZ200"/>
    <mergeCell ref="BO198:BP198"/>
    <mergeCell ref="BK199:BL199"/>
    <mergeCell ref="AW199:AX199"/>
    <mergeCell ref="BA199:BB199"/>
    <mergeCell ref="BO199:BP199"/>
    <mergeCell ref="BA200:BB200"/>
    <mergeCell ref="BA198:BB198"/>
    <mergeCell ref="BE199:BF199"/>
    <mergeCell ref="G172:J172"/>
    <mergeCell ref="K172:AJ172"/>
    <mergeCell ref="AK172:AQ172"/>
    <mergeCell ref="AR172:AT172"/>
    <mergeCell ref="G173:J173"/>
    <mergeCell ref="AS200:AT200"/>
    <mergeCell ref="AS199:AT199"/>
    <mergeCell ref="AQ199:AR199"/>
    <mergeCell ref="AQ200:AR200"/>
    <mergeCell ref="AM200:AN200"/>
    <mergeCell ref="G192:I192"/>
    <mergeCell ref="BF170:BQ170"/>
    <mergeCell ref="AZ170:BE170"/>
    <mergeCell ref="BM199:BN199"/>
    <mergeCell ref="BK198:BL198"/>
    <mergeCell ref="AR173:AT173"/>
    <mergeCell ref="BC198:BD198"/>
    <mergeCell ref="AY198:AZ198"/>
    <mergeCell ref="BG197:BH197"/>
    <mergeCell ref="AW197:AX197"/>
    <mergeCell ref="Z166:AA166"/>
    <mergeCell ref="AF169:AJ169"/>
    <mergeCell ref="AT169:BQ169"/>
    <mergeCell ref="K170:AJ170"/>
    <mergeCell ref="AU199:AV199"/>
    <mergeCell ref="AK173:AQ173"/>
    <mergeCell ref="K173:AJ173"/>
    <mergeCell ref="AG197:AI197"/>
    <mergeCell ref="AY199:AZ199"/>
    <mergeCell ref="BE198:BF198"/>
    <mergeCell ref="AR161:AS161"/>
    <mergeCell ref="AT161:BQ161"/>
    <mergeCell ref="BI199:BJ199"/>
    <mergeCell ref="BC199:BD199"/>
    <mergeCell ref="BM198:BN198"/>
    <mergeCell ref="BM196:BN196"/>
    <mergeCell ref="BE195:BF195"/>
    <mergeCell ref="BC196:BD196"/>
    <mergeCell ref="AU192:AZ192"/>
    <mergeCell ref="BC197:BD197"/>
    <mergeCell ref="Z169:AA169"/>
    <mergeCell ref="AK163:AQ163"/>
    <mergeCell ref="AR162:AS162"/>
    <mergeCell ref="AR168:AS168"/>
    <mergeCell ref="AK168:AQ168"/>
    <mergeCell ref="AF130:AJ130"/>
    <mergeCell ref="AR130:AS130"/>
    <mergeCell ref="AR132:AS132"/>
    <mergeCell ref="AK169:AQ169"/>
    <mergeCell ref="AR169:AS169"/>
    <mergeCell ref="AR129:AS129"/>
    <mergeCell ref="AT159:BQ159"/>
    <mergeCell ref="AT132:BQ132"/>
    <mergeCell ref="AK130:AQ130"/>
    <mergeCell ref="AK159:AQ159"/>
    <mergeCell ref="AB169:AE169"/>
    <mergeCell ref="AR165:AS165"/>
    <mergeCell ref="AT162:BQ162"/>
    <mergeCell ref="AK164:AQ164"/>
    <mergeCell ref="AF162:AJ162"/>
    <mergeCell ref="AT130:BQ130"/>
    <mergeCell ref="AR156:AS156"/>
    <mergeCell ref="AK153:AQ153"/>
    <mergeCell ref="AR153:AS153"/>
    <mergeCell ref="K168:AE168"/>
    <mergeCell ref="AT168:BQ168"/>
    <mergeCell ref="AR164:AS164"/>
    <mergeCell ref="AK161:AQ161"/>
    <mergeCell ref="AT163:BQ163"/>
    <mergeCell ref="AR163:AS163"/>
    <mergeCell ref="AU170:AY170"/>
    <mergeCell ref="AR170:AT170"/>
    <mergeCell ref="AF166:AJ166"/>
    <mergeCell ref="AK166:AQ166"/>
    <mergeCell ref="AT166:BQ166"/>
    <mergeCell ref="AF128:AJ128"/>
    <mergeCell ref="AK162:AQ162"/>
    <mergeCell ref="AF168:AJ168"/>
    <mergeCell ref="AK167:AQ167"/>
    <mergeCell ref="AT155:BQ155"/>
    <mergeCell ref="G153:J153"/>
    <mergeCell ref="G146:J146"/>
    <mergeCell ref="G258:I261"/>
    <mergeCell ref="I247:Y247"/>
    <mergeCell ref="G250:H250"/>
    <mergeCell ref="I250:Y250"/>
    <mergeCell ref="G251:H251"/>
    <mergeCell ref="J258:X261"/>
    <mergeCell ref="K169:Y169"/>
    <mergeCell ref="K166:Y166"/>
    <mergeCell ref="AB124:AE124"/>
    <mergeCell ref="K167:AJ167"/>
    <mergeCell ref="I251:Y251"/>
    <mergeCell ref="G248:H248"/>
    <mergeCell ref="I248:Y248"/>
    <mergeCell ref="G256:H256"/>
    <mergeCell ref="I256:Y256"/>
    <mergeCell ref="J218:X221"/>
    <mergeCell ref="G169:J169"/>
    <mergeCell ref="G152:J152"/>
    <mergeCell ref="D123:D124"/>
    <mergeCell ref="C123:C124"/>
    <mergeCell ref="AT125:BQ125"/>
    <mergeCell ref="AR125:AS125"/>
    <mergeCell ref="G124:J124"/>
    <mergeCell ref="AT152:BQ152"/>
    <mergeCell ref="K128:Y128"/>
    <mergeCell ref="K123:Y123"/>
    <mergeCell ref="K124:Y124"/>
    <mergeCell ref="AF124:AJ124"/>
  </mergeCells>
  <conditionalFormatting sqref="AN219:BQ219 AN221:BQ221 AN301:BQ301 AN261:BQ261 AN259:BQ259 AN299:BQ299">
    <cfRule type="cellIs" priority="18" dxfId="0" operator="equal" stopIfTrue="1">
      <formula>AN219+AL218</formula>
    </cfRule>
  </conditionalFormatting>
  <conditionalFormatting sqref="AO277:AP296 AO237:AP256 BM277:BN296 AS277:AT296 AW277:AX296 BA277:BB296 BE277:BF296 BI277:BJ296 BQ277:BQ296 BM237:BN256 AS237:AT256 AW237:AX256 BA237:BB256 BE237:BF256 BI237:BJ256 BQ237:BQ256 AO197:AP216">
    <cfRule type="cellIs" priority="19" dxfId="0" operator="equal" stopIfTrue="1">
      <formula>AO197+SUM(AM$197:AN$216)</formula>
    </cfRule>
    <cfRule type="cellIs" priority="20" dxfId="0" operator="equal" stopIfTrue="1">
      <formula>0</formula>
    </cfRule>
  </conditionalFormatting>
  <conditionalFormatting sqref="BP192:BQ192">
    <cfRule type="cellIs" priority="22" dxfId="10" operator="equal" stopIfTrue="1">
      <formula>0</formula>
    </cfRule>
  </conditionalFormatting>
  <conditionalFormatting sqref="BD269:BQ270 BD308:BQ309 AJ299:AL299 AL262 AJ261:AL261 AG298:AI299 AJ259:AL259 AJ221:AL221 AG258:AI259 Z260:AF261 BD229:BQ230 AJ301:AL301 AO262:AZ262 BD262:BQ262 Z300:AF301 AL302 AO302:AZ302 BD302:BQ302 AJ219:AL219 AG218:AI219 Z220:AF221 AO222:AZ222 BD222:BQ222 AL222">
    <cfRule type="cellIs" priority="12" dxfId="0" operator="equal" stopIfTrue="1">
      <formula>0</formula>
    </cfRule>
  </conditionalFormatting>
  <conditionalFormatting sqref="I277:Y296 I237:Y256 I197:Y216">
    <cfRule type="cellIs" priority="24" dxfId="5" operator="equal" stopIfTrue="1">
      <formula>""</formula>
    </cfRule>
  </conditionalFormatting>
  <conditionalFormatting sqref="BD231:BQ231 BD271:BQ271 BD310:BQ310">
    <cfRule type="cellIs" priority="25" dxfId="4" operator="equal" stopIfTrue="1">
      <formula>0</formula>
    </cfRule>
  </conditionalFormatting>
  <conditionalFormatting sqref="AL298:BQ298 AL218:BQ218 AL220:BQ220 AL258:BQ258 AL260:BQ260 AL300:BQ300">
    <cfRule type="cellIs" priority="26" dxfId="6" operator="equal" stopIfTrue="1">
      <formula>0</formula>
    </cfRule>
  </conditionalFormatting>
  <conditionalFormatting sqref="Z166:AA166 Z125:AA126 Z144:AA145 Z161:AA162 G163:J163 G165:J165 Z120:AA121 Z134:AA136 G137:J137 G146:J146 Z153:AA153 G127:J127 Z109:AA110 AK165:BQ165 AR154:AS154 AK137:BQ137 AK127:BQ127 AG122:BM122 AK163:BQ163 AR111:AS111 AK146:AS146 AR101:AS101 Z99:AA100 Z88:AA90 AR84:AS84 AR91:AS91 AK24:BQ24 G24:J24 G14:J14 G31:J31 G40:J40 Z82:AA83 G59:J59 G50:J50 G12:J12 AK31:BQ31 AK40:BQ40 AR66:AS66 AK50:BQ50 AK59:BQ59 AK14:BQ14 AK12:BQ12 AR73:AS73 Z169:AA169">
    <cfRule type="cellIs" priority="27" dxfId="5" operator="equal" stopIfTrue="1">
      <formula>""</formula>
    </cfRule>
  </conditionalFormatting>
  <conditionalFormatting sqref="K163:AJ163 K165:AJ165 K164:AA164 K137:AJ137 G122:AF122 K127:AJ127 K59:AJ59 K40:AJ40 K50:AJ50 K12:AJ12 K14:AJ14 K24:AJ24 K31:AJ31 K25:AA26 Z27:AA27 K28:AA28">
    <cfRule type="cellIs" priority="28" dxfId="4" operator="equal" stopIfTrue="1">
      <formula>""</formula>
    </cfRule>
  </conditionalFormatting>
  <conditionalFormatting sqref="BI198:BJ198 AW197:AX198 BE198:BF198 BM197:BN216 BQ197:BQ216 AS197:AT216 BA197:BJ197 BE200:BF216 AW200:AX216 BI200:BJ216 BC199:BJ199 BA198:BB216 AS199:AZ199">
    <cfRule type="cellIs" priority="49" dxfId="0" operator="equal" stopIfTrue="1">
      <formula>0</formula>
    </cfRule>
    <cfRule type="cellIs" priority="50" dxfId="1" operator="equal" stopIfTrue="1">
      <formula>100</formula>
    </cfRule>
  </conditionalFormatting>
  <conditionalFormatting sqref="AJ197:AL216">
    <cfRule type="cellIs" priority="51" dxfId="1" operator="equal" stopIfTrue="1">
      <formula>100</formula>
    </cfRule>
  </conditionalFormatting>
  <conditionalFormatting sqref="BR219 BR221 BR301 BR261 BR259 BR299">
    <cfRule type="cellIs" priority="53" dxfId="0" operator="equal" stopIfTrue="1">
      <formula>BR219+BQ218</formula>
    </cfRule>
  </conditionalFormatting>
  <printOptions horizontalCentered="1"/>
  <pageMargins left="0.25" right="0.25" top="0.75" bottom="0.75" header="0.3" footer="0.3"/>
  <pageSetup fitToHeight="0" horizontalDpi="600" verticalDpi="600" orientation="landscape" paperSize="9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c069326</dc:creator>
  <cp:keywords/>
  <dc:description/>
  <cp:lastModifiedBy>User</cp:lastModifiedBy>
  <cp:lastPrinted>2023-03-23T03:23:10Z</cp:lastPrinted>
  <dcterms:created xsi:type="dcterms:W3CDTF">2013-06-21T15:03:04Z</dcterms:created>
  <dcterms:modified xsi:type="dcterms:W3CDTF">2023-03-23T19:44:54Z</dcterms:modified>
  <cp:category/>
  <cp:version/>
  <cp:contentType/>
  <cp:contentStatus/>
</cp:coreProperties>
</file>